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155" windowHeight="9090" activeTab="1"/>
  </bookViews>
  <sheets>
    <sheet name="QualitySafety_FINAL Search and " sheetId="1" r:id="rId1"/>
    <sheet name="Total Penalties" sheetId="2" r:id="rId2"/>
    <sheet name="Sheet1" sheetId="3" r:id="rId3"/>
  </sheets>
  <definedNames>
    <definedName name="_xlnm._FilterDatabase" localSheetId="0" hidden="1">'QualitySafety_FINAL Search and '!$A$1:$O$1</definedName>
  </definedNames>
  <calcPr calcId="145621"/>
  <fileRecoveryPr repairLoad="1"/>
</workbook>
</file>

<file path=xl/calcChain.xml><?xml version="1.0" encoding="utf-8"?>
<calcChain xmlns="http://schemas.openxmlformats.org/spreadsheetml/2006/main">
  <c r="K30" i="2" l="1"/>
  <c r="K27" i="2"/>
  <c r="K22" i="2"/>
  <c r="K18" i="2"/>
  <c r="K20" i="2"/>
  <c r="K19" i="2"/>
  <c r="K16" i="2"/>
  <c r="K17" i="2"/>
  <c r="K13" i="2"/>
  <c r="K15" i="2"/>
  <c r="K12" i="2"/>
  <c r="K14" i="2"/>
  <c r="K9" i="2"/>
  <c r="K8" i="2"/>
  <c r="K11" i="2"/>
  <c r="K10" i="2"/>
  <c r="K7" i="2"/>
  <c r="K5" i="2"/>
  <c r="K6" i="2"/>
  <c r="K3" i="2"/>
  <c r="K23" i="2"/>
  <c r="K4" i="2"/>
  <c r="K33" i="2"/>
  <c r="K31" i="2"/>
  <c r="K28" i="2"/>
  <c r="K24" i="2"/>
  <c r="K26" i="2"/>
  <c r="K32" i="2"/>
  <c r="K21" i="2"/>
  <c r="K34" i="2"/>
  <c r="K25" i="2"/>
  <c r="K29" i="2"/>
  <c r="I31" i="2"/>
  <c r="I28" i="2"/>
  <c r="I24" i="2"/>
  <c r="I26" i="2"/>
  <c r="I32" i="2"/>
  <c r="I21" i="2"/>
  <c r="I34" i="2"/>
  <c r="I25" i="2"/>
  <c r="I33" i="2"/>
  <c r="G2" i="2"/>
  <c r="G30" i="2"/>
  <c r="G27" i="2"/>
  <c r="G33" i="2"/>
  <c r="G31" i="2"/>
  <c r="G22" i="2"/>
  <c r="G28" i="2"/>
  <c r="G24" i="2"/>
  <c r="G18" i="2"/>
  <c r="G20" i="2"/>
  <c r="G19" i="2"/>
  <c r="G26" i="2"/>
  <c r="G32" i="2"/>
  <c r="G16" i="2"/>
  <c r="G17" i="2"/>
  <c r="G13" i="2"/>
  <c r="G15" i="2"/>
  <c r="G12" i="2"/>
  <c r="G14" i="2"/>
  <c r="G21" i="2"/>
  <c r="G9" i="2"/>
  <c r="G34" i="2"/>
  <c r="G8" i="2"/>
  <c r="G11" i="2"/>
  <c r="G10" i="2"/>
  <c r="G7" i="2"/>
  <c r="G5" i="2"/>
  <c r="G6" i="2"/>
  <c r="G25" i="2"/>
  <c r="G3" i="2"/>
  <c r="G23" i="2"/>
  <c r="G4" i="2"/>
  <c r="G29" i="2"/>
  <c r="E30" i="2"/>
  <c r="E27" i="2"/>
  <c r="E33" i="2"/>
  <c r="E31" i="2"/>
  <c r="E22" i="2"/>
  <c r="E28" i="2"/>
  <c r="E24" i="2"/>
  <c r="E18" i="2"/>
  <c r="E20" i="2"/>
  <c r="E19" i="2"/>
  <c r="E26" i="2"/>
  <c r="E32" i="2"/>
  <c r="E16" i="2"/>
  <c r="E17" i="2"/>
  <c r="E13" i="2"/>
  <c r="E15" i="2"/>
  <c r="E12" i="2"/>
  <c r="E14" i="2"/>
  <c r="E21" i="2"/>
  <c r="E9" i="2"/>
  <c r="E34" i="2"/>
  <c r="E8" i="2"/>
  <c r="E11" i="2"/>
  <c r="E10" i="2"/>
  <c r="E7" i="2"/>
  <c r="E5" i="2"/>
  <c r="E6" i="2"/>
  <c r="E25" i="2"/>
  <c r="E3" i="2"/>
  <c r="E23" i="2"/>
  <c r="E4" i="2"/>
  <c r="E2" i="2"/>
  <c r="E29" i="2"/>
  <c r="E3" i="3" l="1"/>
  <c r="F3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2" i="3"/>
  <c r="E22" i="3"/>
  <c r="F21" i="3"/>
  <c r="E21" i="3"/>
  <c r="F20" i="3"/>
  <c r="E20" i="3"/>
  <c r="F19" i="3"/>
  <c r="E19" i="3"/>
  <c r="F18" i="3"/>
  <c r="E18" i="3"/>
  <c r="F17" i="3"/>
  <c r="E17" i="3"/>
  <c r="F24" i="3"/>
  <c r="E24" i="3"/>
  <c r="F23" i="3"/>
  <c r="E23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F7" i="3"/>
  <c r="E7" i="3"/>
  <c r="F6" i="3"/>
  <c r="E6" i="3"/>
  <c r="F5" i="3"/>
  <c r="E5" i="3"/>
  <c r="F4" i="3"/>
  <c r="E4" i="3"/>
  <c r="F2" i="3"/>
  <c r="E2" i="3"/>
  <c r="G3" i="3" l="1"/>
  <c r="G28" i="3"/>
  <c r="G12" i="3"/>
  <c r="G14" i="3"/>
  <c r="G16" i="3"/>
  <c r="G30" i="3"/>
  <c r="G5" i="3"/>
  <c r="G7" i="3"/>
  <c r="G29" i="3"/>
  <c r="G32" i="3"/>
  <c r="G6" i="3"/>
  <c r="G23" i="3"/>
  <c r="G22" i="3"/>
  <c r="G26" i="3"/>
  <c r="G27" i="3"/>
  <c r="G11" i="3"/>
  <c r="G19" i="3"/>
  <c r="G31" i="3"/>
  <c r="G33" i="3"/>
  <c r="G34" i="3"/>
  <c r="G24" i="3"/>
  <c r="G20" i="3"/>
  <c r="G8" i="3"/>
  <c r="G4" i="3"/>
  <c r="G10" i="3"/>
  <c r="G18" i="3"/>
  <c r="G2" i="3"/>
  <c r="G9" i="3"/>
  <c r="G13" i="3"/>
  <c r="G15" i="3"/>
  <c r="G17" i="3"/>
  <c r="G21" i="3"/>
  <c r="G25" i="3"/>
  <c r="I2" i="2"/>
</calcChain>
</file>

<file path=xl/sharedStrings.xml><?xml version="1.0" encoding="utf-8"?>
<sst xmlns="http://schemas.openxmlformats.org/spreadsheetml/2006/main" count="365" uniqueCount="148">
  <si>
    <t>PROV</t>
  </si>
  <si>
    <t>Hospital</t>
  </si>
  <si>
    <t>Address</t>
  </si>
  <si>
    <t>City</t>
  </si>
  <si>
    <t>State</t>
  </si>
  <si>
    <t>County</t>
  </si>
  <si>
    <t>FY_2015__Readmissions_Adjustment</t>
  </si>
  <si>
    <t>FY_2014_Readmissions_Adjustment_</t>
  </si>
  <si>
    <t>a_FY_2013__Readmissions_Adjustme</t>
  </si>
  <si>
    <t>a_FY_2015_Hospital_VBP_Adjustmen</t>
  </si>
  <si>
    <t>FY_2014_Hospital_VBP_Adjustment_</t>
  </si>
  <si>
    <t>FY_2013_Hospital_VBP_Adjustment_</t>
  </si>
  <si>
    <t>Total_HAC_Score_1best</t>
  </si>
  <si>
    <t>FY_2015_HAC_1_Penalty</t>
  </si>
  <si>
    <t>FY2015_COMBINED_PENALTY_REWARD</t>
  </si>
  <si>
    <t>Adventist Medical Center</t>
  </si>
  <si>
    <t>10123 Se Market Street</t>
  </si>
  <si>
    <t>Portland</t>
  </si>
  <si>
    <t>OR</t>
  </si>
  <si>
    <t>Multnomah</t>
  </si>
  <si>
    <t xml:space="preserve">N    </t>
  </si>
  <si>
    <t>Asante Ashland Community Hospital</t>
  </si>
  <si>
    <t>280 Maple Street</t>
  </si>
  <si>
    <t>Ashland</t>
  </si>
  <si>
    <t>Jackson</t>
  </si>
  <si>
    <t xml:space="preserve">Y    </t>
  </si>
  <si>
    <t>Asante Rogue Regional Medical Center</t>
  </si>
  <si>
    <t>2825 E Barnett Road</t>
  </si>
  <si>
    <t>Medford</t>
  </si>
  <si>
    <t>Asante Three Rivers Medical Center</t>
  </si>
  <si>
    <t>500 Sw Ramsey Avenue</t>
  </si>
  <si>
    <t>Grants Pass</t>
  </si>
  <si>
    <t>Josephine</t>
  </si>
  <si>
    <t>Bay Area Hospital</t>
  </si>
  <si>
    <t>1775 Thompson Road</t>
  </si>
  <si>
    <t>Coos Bay</t>
  </si>
  <si>
    <t>Coos</t>
  </si>
  <si>
    <t>Good Samaritan Regional Medical Center</t>
  </si>
  <si>
    <t>3600 Nw Samaritan Drive</t>
  </si>
  <si>
    <t>Corvallis</t>
  </si>
  <si>
    <t>Benton</t>
  </si>
  <si>
    <t>Kaiser Sunnyside Medical Center</t>
  </si>
  <si>
    <t>10180 Se Sunnyside Road</t>
  </si>
  <si>
    <t>Clackamas</t>
  </si>
  <si>
    <t>Legacy Emanuel Medical Center</t>
  </si>
  <si>
    <t>2801 N Gantenbein Avenue</t>
  </si>
  <si>
    <t>Legacy Good Samaritan Medical Center</t>
  </si>
  <si>
    <t>1015 Nw 22nd Avenue, W121</t>
  </si>
  <si>
    <t>Legacy Meridian Park Medical Center</t>
  </si>
  <si>
    <t>19300 Sw 65th Avenue</t>
  </si>
  <si>
    <t>Tualatin</t>
  </si>
  <si>
    <t>Washington</t>
  </si>
  <si>
    <t>Legacy Mount Hood Medical Center</t>
  </si>
  <si>
    <t>24800 Se Stark Street</t>
  </si>
  <si>
    <t>Gresham</t>
  </si>
  <si>
    <t>Mckenzie-Willamette Medical Center</t>
  </si>
  <si>
    <t>1460 G Street</t>
  </si>
  <si>
    <t>Springfield</t>
  </si>
  <si>
    <t>Lane</t>
  </si>
  <si>
    <t>Mercy Medical Center</t>
  </si>
  <si>
    <t>2700 Nw Stewart Parkway</t>
  </si>
  <si>
    <t>Roseburg</t>
  </si>
  <si>
    <t>Douglas</t>
  </si>
  <si>
    <t>Mid-Columbia Medical Center</t>
  </si>
  <si>
    <t>1700 E 19th Street</t>
  </si>
  <si>
    <t>The Dalles</t>
  </si>
  <si>
    <t>Wasco</t>
  </si>
  <si>
    <t>Ohsu Hospital And Clinics</t>
  </si>
  <si>
    <t>3181 Sw Sam Jackson Park Road</t>
  </si>
  <si>
    <t>Providence Medford Medical Center</t>
  </si>
  <si>
    <t>1111 Crater Lake Avenue</t>
  </si>
  <si>
    <t>Providence Milwaukie Hospital</t>
  </si>
  <si>
    <t>10150 Se 32nd Avenue</t>
  </si>
  <si>
    <t>Milwaukie</t>
  </si>
  <si>
    <t>Providence Newberg Medical Center</t>
  </si>
  <si>
    <t>1001 Providence Drive</t>
  </si>
  <si>
    <t>Newberg</t>
  </si>
  <si>
    <t>Yamhill</t>
  </si>
  <si>
    <t>Providence Portland Medical Center</t>
  </si>
  <si>
    <t>4805 Ne Glisan Street</t>
  </si>
  <si>
    <t>Providence St Vincent Medical Center</t>
  </si>
  <si>
    <t>9205 Sw Barnes Road</t>
  </si>
  <si>
    <t>Providence Willamette Falls Medical Center</t>
  </si>
  <si>
    <t>1500 Division Street</t>
  </si>
  <si>
    <t>Oregon City</t>
  </si>
  <si>
    <t>Sacred Heart Medical Center - Riverbend</t>
  </si>
  <si>
    <t>3333 Riverbend Drive</t>
  </si>
  <si>
    <t>Sacred Heart University District</t>
  </si>
  <si>
    <t>1255 Hilyard Street</t>
  </si>
  <si>
    <t>Eugene</t>
  </si>
  <si>
    <t>Salem Hospital</t>
  </si>
  <si>
    <t>890 Oak Street, Se</t>
  </si>
  <si>
    <t>Salem</t>
  </si>
  <si>
    <t>Marion</t>
  </si>
  <si>
    <t>Samaritan Albany General Hospital</t>
  </si>
  <si>
    <t>1046 6th Avenue Sw</t>
  </si>
  <si>
    <t>Albany</t>
  </si>
  <si>
    <t>Linn</t>
  </si>
  <si>
    <t>Santiam Memorial Hospital</t>
  </si>
  <si>
    <t>1401 N 10th Avenue</t>
  </si>
  <si>
    <t>Stayton</t>
  </si>
  <si>
    <t>Silverton Hospital</t>
  </si>
  <si>
    <t>342 Fairview Street</t>
  </si>
  <si>
    <t>Silverton</t>
  </si>
  <si>
    <t>Sky Lakes Medical Center</t>
  </si>
  <si>
    <t>2865 Daggett Avenue</t>
  </si>
  <si>
    <t>Klamath Falls</t>
  </si>
  <si>
    <t>Klamath</t>
  </si>
  <si>
    <t>St Alphonsus Medical Center - Ontario, Inc</t>
  </si>
  <si>
    <t>351 Sw 9th Street</t>
  </si>
  <si>
    <t>Ontario</t>
  </si>
  <si>
    <t>Malheur</t>
  </si>
  <si>
    <t>St Charles Medical Center - Bend</t>
  </si>
  <si>
    <t>2500 Ne Neff Road</t>
  </si>
  <si>
    <t>Bend</t>
  </si>
  <si>
    <t>Deschutes</t>
  </si>
  <si>
    <t>St Charles Medical Center - Redmond</t>
  </si>
  <si>
    <t>1253 N Canal Blvd</t>
  </si>
  <si>
    <t>Redmond</t>
  </si>
  <si>
    <t>Tuality Community Hospital</t>
  </si>
  <si>
    <t>335 Se 8th Avenue</t>
  </si>
  <si>
    <t>Hillsboro</t>
  </si>
  <si>
    <t>Willamette Valley Medical Center</t>
  </si>
  <si>
    <t>2700 Se Stratus Ave.</t>
  </si>
  <si>
    <t>Mcminnville</t>
  </si>
  <si>
    <t>Mid‐Columbia Medical Center</t>
  </si>
  <si>
    <t>Mckenzie‐Willamette Medical Center</t>
  </si>
  <si>
    <t>Sacred Heart Medical Center ‐ Riverbend</t>
  </si>
  <si>
    <t>St Alphonsus Medical Center ‐ Ontario, Inc</t>
  </si>
  <si>
    <t>St Charles Medical Center ‐ Bend</t>
  </si>
  <si>
    <t>St Charles Medical Center ‐ Redmond</t>
  </si>
  <si>
    <t>2015 Combined Penalty</t>
  </si>
  <si>
    <t>Total Loss/Gain</t>
  </si>
  <si>
    <t>2015 Readmission Penalty</t>
  </si>
  <si>
    <t>2015 VBP Penalty/Reward</t>
  </si>
  <si>
    <t>2015 HAC Score Penalty*</t>
  </si>
  <si>
    <t>*Y=1% penalty, N= no penalty</t>
  </si>
  <si>
    <t>HAC Score $ Penalty</t>
  </si>
  <si>
    <t>2015 Readmission $ Penalty</t>
  </si>
  <si>
    <t>2015 VBP Dollar Amount Loss/Gain</t>
  </si>
  <si>
    <t>Row Labels</t>
  </si>
  <si>
    <t>Sum of Medicare Inpatient Charges</t>
  </si>
  <si>
    <t>Sum of Medicare Total Charges</t>
  </si>
  <si>
    <t>Sum of Medicare Contractuals Total</t>
  </si>
  <si>
    <t>% of Inpatient</t>
  </si>
  <si>
    <t>Medicare Revenue</t>
  </si>
  <si>
    <t>2013 Medicare Inpatient Revenue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</si>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</sst>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42" applyNumberFormat="1" applyFont="1"/>
    <xf numFmtId="165" fontId="0" fillId="0" borderId="0" xfId="43" applyNumberFormat="1" applyFont="1"/>
    <xf numFmtId="0" fontId="0" fillId="0" borderId="0" xfId="0" applyFill="1"/>
    <xf numFmtId="164" fontId="0" fillId="0" borderId="0" xfId="42" applyNumberFormat="1" applyFont="1" applyFill="1"/>
    <xf numFmtId="0" fontId="0" fillId="0" borderId="0" xfId="0" applyAlignment="1">
      <alignment horizontal="center"/>
    </xf>
    <xf numFmtId="164" fontId="0" fillId="0" borderId="0" xfId="43" applyNumberFormat="1" applyFont="1"/>
    <xf numFmtId="164" fontId="0" fillId="0" borderId="0" xfId="0" applyNumberFormat="1" applyAlignment="1">
      <alignment horizontal="center"/>
    </xf>
    <xf numFmtId="166" fontId="0" fillId="0" borderId="0" xfId="0" applyNumberFormat="1"/>
    <xf numFmtId="166" fontId="18" fillId="33" borderId="10" xfId="0" applyNumberFormat="1" applyFont="1" applyFill="1" applyBorder="1"/>
    <xf numFmtId="166" fontId="18" fillId="33" borderId="0" xfId="0" applyNumberFormat="1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</dxf>
    <dxf>
      <numFmt numFmtId="164" formatCode="_(&quot;$&quot;* #,##0_);_(&quot;$&quot;* \(#,##0\);_(&quot;$&quot;* &quot;-&quot;??_);_(@_)"/>
    </dxf>
    <dxf>
      <numFmt numFmtId="165" formatCode="0.000%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%"/>
    </dxf>
    <dxf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1:K34" totalsRowShown="0" headerRowCellStyle="Normal" dataCellStyle="Normal">
  <autoFilter ref="A1:K34"/>
  <sortState ref="A2:K34">
    <sortCondition descending="1" ref="K1:K34"/>
  </sortState>
  <tableColumns count="11">
    <tableColumn id="1" name="Hospital" dataCellStyle="Normal"/>
    <tableColumn id="8" name="County"/>
    <tableColumn id="2" name="2013 Medicare Inpatient Revenue" dataDxfId="14" dataCellStyle="Currency"/>
    <tableColumn id="5" name="2015 Readmission Penalty" dataDxfId="13" dataCellStyle="Percent"/>
    <tableColumn id="10" name="2015 Readmission $ Penalty" dataDxfId="12" dataCellStyle="Percent">
      <calculatedColumnFormula>Table13[[#This Row],[2013 Medicare Inpatient Revenue]]*Table13[[#This Row],[2015 Readmission Penalty]]</calculatedColumnFormula>
    </tableColumn>
    <tableColumn id="6" name="2015 VBP Penalty/Reward" dataDxfId="11" dataCellStyle="Percent"/>
    <tableColumn id="9" name="2015 VBP Dollar Amount Loss/Gain" dataDxfId="10" dataCellStyle="Percent">
      <calculatedColumnFormula>Table13[[#This Row],[2015 VBP Penalty/Reward]]*Table13[[#This Row],[2013 Medicare Inpatient Revenue]]</calculatedColumnFormula>
    </tableColumn>
    <tableColumn id="7" name="2015 HAC Score Penalty*" dataDxfId="9" dataCellStyle="Currency"/>
    <tableColumn id="11" name="HAC Score $ Penalty" dataDxfId="8">
      <calculatedColumnFormula>Table13[[#This Row],[2013 Medicare Inpatient Revenue]]*-0.1</calculatedColumnFormula>
    </tableColumn>
    <tableColumn id="3" name="2015 Combined Penalty" dataDxfId="7" dataCellStyle="Percent"/>
    <tableColumn id="4" name="Total Loss/Gain" dataDxfId="6" dataCellStyle="Currency">
      <calculatedColumnFormula>Table13[[#This Row],[2015 Combined Penalty]]*Table13[[#This Row],[2013 Medicare Inpatient Revenue]]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G34" totalsRowShown="0" headerRowDxfId="5">
  <autoFilter ref="A1:G34"/>
  <sortState ref="A2:G34">
    <sortCondition ref="A1:A34"/>
  </sortState>
  <tableColumns count="7">
    <tableColumn id="1" name="Row Labels" dataCellStyle="Normal"/>
    <tableColumn id="2" name="Sum of Medicare Inpatient Charges" dataDxfId="4"/>
    <tableColumn id="3" name="Sum of Medicare Total Charges" dataDxfId="3"/>
    <tableColumn id="4" name="Sum of Medicare Contractuals Total" dataDxfId="2"/>
    <tableColumn id="5" name="% of Inpatient">
      <calculatedColumnFormula>B2/C2</calculatedColumnFormula>
    </tableColumn>
    <tableColumn id="6" name="Medicare Revenue" dataDxfId="1">
      <calculatedColumnFormula>C2-D2</calculatedColumnFormula>
    </tableColumn>
    <tableColumn id="7" name="2013 Medicare Inpatient Revenue" dataDxfId="0" dataCellStyle="Currency">
      <calculatedColumnFormula>E2*F2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I1" workbookViewId="0">
      <selection activeCell="B6" sqref="B6"/>
    </sheetView>
  </sheetViews>
  <sheetFormatPr defaultRowHeight="15" x14ac:dyDescent="0.25"/>
  <cols>
    <col min="2" max="2" width="40.7109375" bestFit="1" customWidth="1"/>
    <col min="3" max="3" width="29" customWidth="1"/>
    <col min="4" max="4" width="12.7109375" customWidth="1"/>
    <col min="5" max="5" width="5.5703125" customWidth="1"/>
    <col min="6" max="6" width="11.5703125" customWidth="1"/>
    <col min="7" max="8" width="34.42578125" customWidth="1"/>
    <col min="9" max="9" width="34.5703125" customWidth="1"/>
    <col min="10" max="10" width="34.42578125" customWidth="1"/>
    <col min="11" max="12" width="34.140625" customWidth="1"/>
    <col min="13" max="13" width="24.5703125" bestFit="1" customWidth="1"/>
    <col min="14" max="14" width="22.85546875" customWidth="1"/>
    <col min="15" max="15" width="36" bestFit="1" customWidth="1"/>
    <col min="17" max="17" width="36" bestFit="1" customWidth="1"/>
    <col min="18" max="18" width="37.7109375" bestFit="1" customWidth="1"/>
    <col min="19" max="19" width="24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380060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>
        <v>-1.6000000000000001E-3</v>
      </c>
      <c r="H2">
        <v>0</v>
      </c>
      <c r="I2">
        <v>0</v>
      </c>
      <c r="J2">
        <v>7.5880000000000001E-3</v>
      </c>
      <c r="K2">
        <v>-1.753E-3</v>
      </c>
      <c r="L2">
        <v>-1.194E-3</v>
      </c>
      <c r="M2">
        <v>4.4249999999999998</v>
      </c>
      <c r="N2" t="s">
        <v>20</v>
      </c>
      <c r="O2">
        <v>5.9880000000000003E-3</v>
      </c>
    </row>
    <row r="3" spans="1:15" x14ac:dyDescent="0.25">
      <c r="A3">
        <v>380005</v>
      </c>
      <c r="B3" t="s">
        <v>21</v>
      </c>
      <c r="C3" t="s">
        <v>22</v>
      </c>
      <c r="D3" t="s">
        <v>23</v>
      </c>
      <c r="E3" t="s">
        <v>18</v>
      </c>
      <c r="F3" t="s">
        <v>24</v>
      </c>
      <c r="G3">
        <v>0</v>
      </c>
      <c r="H3">
        <v>0</v>
      </c>
      <c r="I3">
        <v>0</v>
      </c>
      <c r="J3">
        <v>1.102E-2</v>
      </c>
      <c r="L3">
        <v>1.23E-3</v>
      </c>
      <c r="M3">
        <v>9</v>
      </c>
      <c r="N3" t="s">
        <v>25</v>
      </c>
      <c r="O3">
        <v>1.0200000000000001E-3</v>
      </c>
    </row>
    <row r="4" spans="1:15" x14ac:dyDescent="0.25">
      <c r="A4">
        <v>380018</v>
      </c>
      <c r="B4" t="s">
        <v>26</v>
      </c>
      <c r="C4" t="s">
        <v>27</v>
      </c>
      <c r="D4" t="s">
        <v>28</v>
      </c>
      <c r="E4" t="s">
        <v>18</v>
      </c>
      <c r="F4" t="s">
        <v>24</v>
      </c>
      <c r="G4">
        <v>0</v>
      </c>
      <c r="H4">
        <v>0</v>
      </c>
      <c r="I4">
        <v>0</v>
      </c>
      <c r="J4">
        <v>1.5430000000000001E-3</v>
      </c>
      <c r="K4">
        <v>1.6080000000000001E-3</v>
      </c>
      <c r="L4">
        <v>1.84E-4</v>
      </c>
      <c r="M4">
        <v>3.2749999999999999</v>
      </c>
      <c r="N4" t="s">
        <v>20</v>
      </c>
      <c r="O4">
        <v>1.5430000000000001E-3</v>
      </c>
    </row>
    <row r="5" spans="1:15" x14ac:dyDescent="0.25">
      <c r="A5">
        <v>380002</v>
      </c>
      <c r="B5" t="s">
        <v>29</v>
      </c>
      <c r="C5" t="s">
        <v>30</v>
      </c>
      <c r="D5" t="s">
        <v>31</v>
      </c>
      <c r="E5" t="s">
        <v>18</v>
      </c>
      <c r="F5" t="s">
        <v>32</v>
      </c>
      <c r="G5">
        <v>-2.9999999999999997E-4</v>
      </c>
      <c r="H5">
        <v>0</v>
      </c>
      <c r="I5">
        <v>0</v>
      </c>
      <c r="J5">
        <v>2.1580000000000002E-3</v>
      </c>
      <c r="K5">
        <v>6.4899999999999995E-4</v>
      </c>
      <c r="L5">
        <v>-5.5199999999999997E-4</v>
      </c>
      <c r="M5">
        <v>3.95</v>
      </c>
      <c r="N5" t="s">
        <v>20</v>
      </c>
      <c r="O5">
        <v>1.8580000000000001E-3</v>
      </c>
    </row>
    <row r="6" spans="1:15" x14ac:dyDescent="0.25">
      <c r="A6">
        <v>380090</v>
      </c>
      <c r="B6" t="s">
        <v>33</v>
      </c>
      <c r="C6" t="s">
        <v>34</v>
      </c>
      <c r="D6" t="s">
        <v>35</v>
      </c>
      <c r="E6" t="s">
        <v>18</v>
      </c>
      <c r="F6" t="s">
        <v>36</v>
      </c>
      <c r="G6">
        <v>-5.0000000000000001E-3</v>
      </c>
      <c r="H6">
        <v>-6.1999999999999998E-3</v>
      </c>
      <c r="I6">
        <v>-3.8E-3</v>
      </c>
      <c r="J6">
        <v>-6.2430000000000003E-3</v>
      </c>
      <c r="K6">
        <v>-4.8659999999999997E-3</v>
      </c>
      <c r="L6">
        <v>-2.9810000000000001E-3</v>
      </c>
      <c r="M6">
        <v>4.1500000000000004</v>
      </c>
      <c r="N6" t="s">
        <v>20</v>
      </c>
      <c r="O6">
        <v>-1.1243E-2</v>
      </c>
    </row>
    <row r="7" spans="1:15" x14ac:dyDescent="0.25">
      <c r="A7">
        <v>380014</v>
      </c>
      <c r="B7" t="s">
        <v>37</v>
      </c>
      <c r="C7" t="s">
        <v>38</v>
      </c>
      <c r="D7" t="s">
        <v>39</v>
      </c>
      <c r="E7" t="s">
        <v>18</v>
      </c>
      <c r="F7" t="s">
        <v>40</v>
      </c>
      <c r="G7">
        <v>-2.0000000000000001E-4</v>
      </c>
      <c r="H7">
        <v>0</v>
      </c>
      <c r="I7">
        <v>0</v>
      </c>
      <c r="J7">
        <v>1.2509999999999999E-3</v>
      </c>
      <c r="K7">
        <v>-3.558E-3</v>
      </c>
      <c r="L7">
        <v>-1.263E-3</v>
      </c>
      <c r="M7">
        <v>6.5750000000000002</v>
      </c>
      <c r="N7" t="s">
        <v>20</v>
      </c>
      <c r="O7">
        <v>1.0510000000000001E-3</v>
      </c>
    </row>
    <row r="8" spans="1:15" x14ac:dyDescent="0.25">
      <c r="A8">
        <v>380091</v>
      </c>
      <c r="B8" t="s">
        <v>41</v>
      </c>
      <c r="C8" t="s">
        <v>42</v>
      </c>
      <c r="D8" t="s">
        <v>43</v>
      </c>
      <c r="E8" t="s">
        <v>18</v>
      </c>
      <c r="F8" t="s">
        <v>43</v>
      </c>
      <c r="G8">
        <v>0</v>
      </c>
      <c r="H8">
        <v>0</v>
      </c>
      <c r="I8">
        <v>0</v>
      </c>
      <c r="J8">
        <v>1.3913999999999999E-2</v>
      </c>
      <c r="L8">
        <v>2.467E-3</v>
      </c>
      <c r="M8">
        <v>3.625</v>
      </c>
      <c r="N8" t="s">
        <v>20</v>
      </c>
      <c r="O8">
        <v>1.3913999999999999E-2</v>
      </c>
    </row>
    <row r="9" spans="1:15" x14ac:dyDescent="0.25">
      <c r="A9">
        <v>380007</v>
      </c>
      <c r="B9" t="s">
        <v>44</v>
      </c>
      <c r="C9" t="s">
        <v>45</v>
      </c>
      <c r="D9" t="s">
        <v>17</v>
      </c>
      <c r="E9" t="s">
        <v>18</v>
      </c>
      <c r="F9" t="s">
        <v>19</v>
      </c>
      <c r="G9">
        <v>-1.9E-3</v>
      </c>
      <c r="H9">
        <v>-1.9E-3</v>
      </c>
      <c r="I9">
        <v>-1E-3</v>
      </c>
      <c r="J9">
        <v>-1.7960000000000001E-3</v>
      </c>
      <c r="K9">
        <v>-1.5449999999999999E-3</v>
      </c>
      <c r="L9">
        <v>-3.8000000000000002E-5</v>
      </c>
      <c r="M9">
        <v>7.4</v>
      </c>
      <c r="N9" t="s">
        <v>25</v>
      </c>
      <c r="O9">
        <v>-1.3696E-2</v>
      </c>
    </row>
    <row r="10" spans="1:15" x14ac:dyDescent="0.25">
      <c r="A10">
        <v>380017</v>
      </c>
      <c r="B10" t="s">
        <v>46</v>
      </c>
      <c r="C10" t="s">
        <v>47</v>
      </c>
      <c r="D10" t="s">
        <v>17</v>
      </c>
      <c r="E10" t="s">
        <v>18</v>
      </c>
      <c r="F10" t="s">
        <v>19</v>
      </c>
      <c r="G10">
        <v>-3.5000000000000001E-3</v>
      </c>
      <c r="H10">
        <v>-1E-3</v>
      </c>
      <c r="I10">
        <v>-2.9999999999999997E-4</v>
      </c>
      <c r="J10">
        <v>8.3199999999999995E-4</v>
      </c>
      <c r="K10">
        <v>9.2E-5</v>
      </c>
      <c r="L10">
        <v>-5.3300000000000005E-4</v>
      </c>
      <c r="M10">
        <v>8.0500000000000007</v>
      </c>
      <c r="N10" t="s">
        <v>25</v>
      </c>
      <c r="O10">
        <v>-1.2668E-2</v>
      </c>
    </row>
    <row r="11" spans="1:15" x14ac:dyDescent="0.25">
      <c r="A11">
        <v>380089</v>
      </c>
      <c r="B11" t="s">
        <v>48</v>
      </c>
      <c r="C11" t="s">
        <v>49</v>
      </c>
      <c r="D11" t="s">
        <v>50</v>
      </c>
      <c r="E11" t="s">
        <v>18</v>
      </c>
      <c r="F11" t="s">
        <v>51</v>
      </c>
      <c r="G11">
        <v>-2.9999999999999997E-4</v>
      </c>
      <c r="H11">
        <v>-3.8999999999999998E-3</v>
      </c>
      <c r="I11">
        <v>-2.8E-3</v>
      </c>
      <c r="J11">
        <v>4.6800000000000001E-3</v>
      </c>
      <c r="K11">
        <v>-6.4700000000000001E-4</v>
      </c>
      <c r="L11">
        <v>-1.8420000000000001E-3</v>
      </c>
      <c r="M11">
        <v>5.55</v>
      </c>
      <c r="N11" t="s">
        <v>20</v>
      </c>
      <c r="O11">
        <v>4.3800000000000002E-3</v>
      </c>
    </row>
    <row r="12" spans="1:15" x14ac:dyDescent="0.25">
      <c r="A12">
        <v>380025</v>
      </c>
      <c r="B12" t="s">
        <v>52</v>
      </c>
      <c r="C12" t="s">
        <v>53</v>
      </c>
      <c r="D12" t="s">
        <v>54</v>
      </c>
      <c r="E12" t="s">
        <v>18</v>
      </c>
      <c r="F12" t="s">
        <v>19</v>
      </c>
      <c r="G12">
        <v>-2.0000000000000001E-4</v>
      </c>
      <c r="H12">
        <v>-5.0000000000000001E-4</v>
      </c>
      <c r="I12">
        <v>-1.2999999999999999E-3</v>
      </c>
      <c r="J12">
        <v>8.5780000000000006E-3</v>
      </c>
      <c r="K12">
        <v>-3.7529999999999998E-3</v>
      </c>
      <c r="L12">
        <v>-4.2249999999999996E-3</v>
      </c>
      <c r="M12">
        <v>8.9749999999999996</v>
      </c>
      <c r="N12" t="s">
        <v>25</v>
      </c>
      <c r="O12">
        <v>-1.622E-3</v>
      </c>
    </row>
    <row r="13" spans="1:15" x14ac:dyDescent="0.25">
      <c r="A13">
        <v>380020</v>
      </c>
      <c r="B13" t="s">
        <v>55</v>
      </c>
      <c r="C13" t="s">
        <v>56</v>
      </c>
      <c r="D13" t="s">
        <v>57</v>
      </c>
      <c r="E13" t="s">
        <v>18</v>
      </c>
      <c r="F13" t="s">
        <v>58</v>
      </c>
      <c r="G13">
        <v>-2E-3</v>
      </c>
      <c r="H13">
        <v>0</v>
      </c>
      <c r="I13">
        <v>0</v>
      </c>
      <c r="J13">
        <v>4.3540000000000002E-3</v>
      </c>
      <c r="K13">
        <v>3.3479999999999998E-3</v>
      </c>
      <c r="L13">
        <v>3.0100000000000001E-3</v>
      </c>
      <c r="M13">
        <v>6.7</v>
      </c>
      <c r="N13" t="s">
        <v>20</v>
      </c>
      <c r="O13">
        <v>2.3540000000000002E-3</v>
      </c>
    </row>
    <row r="14" spans="1:15" x14ac:dyDescent="0.25">
      <c r="A14">
        <v>380027</v>
      </c>
      <c r="B14" t="s">
        <v>59</v>
      </c>
      <c r="C14" t="s">
        <v>60</v>
      </c>
      <c r="D14" t="s">
        <v>61</v>
      </c>
      <c r="E14" t="s">
        <v>18</v>
      </c>
      <c r="F14" t="s">
        <v>62</v>
      </c>
      <c r="G14">
        <v>-2.0000000000000001E-4</v>
      </c>
      <c r="H14">
        <v>0</v>
      </c>
      <c r="I14">
        <v>-2.3E-3</v>
      </c>
      <c r="J14">
        <v>1.3320000000000001E-3</v>
      </c>
      <c r="K14">
        <v>2.7850000000000001E-3</v>
      </c>
      <c r="L14">
        <v>2.696E-3</v>
      </c>
      <c r="M14">
        <v>2.9750000000000001</v>
      </c>
      <c r="N14" t="s">
        <v>20</v>
      </c>
      <c r="O14">
        <v>1.132E-3</v>
      </c>
    </row>
    <row r="15" spans="1:15" x14ac:dyDescent="0.25">
      <c r="A15">
        <v>380001</v>
      </c>
      <c r="B15" t="s">
        <v>63</v>
      </c>
      <c r="C15" t="s">
        <v>64</v>
      </c>
      <c r="D15" t="s">
        <v>65</v>
      </c>
      <c r="E15" t="s">
        <v>18</v>
      </c>
      <c r="F15" t="s">
        <v>66</v>
      </c>
      <c r="G15">
        <v>-4.4000000000000003E-3</v>
      </c>
      <c r="H15">
        <v>0</v>
      </c>
      <c r="I15">
        <v>-5.0000000000000001E-4</v>
      </c>
      <c r="J15">
        <v>1.4009999999999999E-3</v>
      </c>
      <c r="K15">
        <v>-2.8050000000000002E-3</v>
      </c>
      <c r="L15">
        <v>1.771E-3</v>
      </c>
      <c r="M15">
        <v>8</v>
      </c>
      <c r="N15" t="s">
        <v>25</v>
      </c>
      <c r="O15">
        <v>-1.2999E-2</v>
      </c>
    </row>
    <row r="16" spans="1:15" x14ac:dyDescent="0.25">
      <c r="A16">
        <v>380009</v>
      </c>
      <c r="B16" t="s">
        <v>67</v>
      </c>
      <c r="C16" t="s">
        <v>68</v>
      </c>
      <c r="D16" t="s">
        <v>17</v>
      </c>
      <c r="E16" t="s">
        <v>18</v>
      </c>
      <c r="F16" t="s">
        <v>19</v>
      </c>
      <c r="G16">
        <v>-1.8E-3</v>
      </c>
      <c r="H16">
        <v>-1.5E-3</v>
      </c>
      <c r="I16">
        <v>-2.0999999999999999E-3</v>
      </c>
      <c r="J16">
        <v>1.614E-3</v>
      </c>
      <c r="K16">
        <v>-1.622E-3</v>
      </c>
      <c r="L16">
        <v>-2.5270000000000002E-3</v>
      </c>
      <c r="M16">
        <v>6.75</v>
      </c>
      <c r="N16" t="s">
        <v>20</v>
      </c>
      <c r="O16">
        <v>-1.8599999999999999E-4</v>
      </c>
    </row>
    <row r="17" spans="1:15" x14ac:dyDescent="0.25">
      <c r="A17">
        <v>380075</v>
      </c>
      <c r="B17" t="s">
        <v>69</v>
      </c>
      <c r="C17" t="s">
        <v>70</v>
      </c>
      <c r="D17" t="s">
        <v>28</v>
      </c>
      <c r="E17" t="s">
        <v>18</v>
      </c>
      <c r="F17" t="s">
        <v>24</v>
      </c>
      <c r="G17">
        <v>-5.9999999999999995E-4</v>
      </c>
      <c r="H17">
        <v>0</v>
      </c>
      <c r="I17">
        <v>-5.0000000000000001E-4</v>
      </c>
      <c r="J17">
        <v>-1.3899999999999999E-4</v>
      </c>
      <c r="K17">
        <v>-1.554E-3</v>
      </c>
      <c r="L17">
        <v>-9.3800000000000003E-4</v>
      </c>
      <c r="M17">
        <v>7.7</v>
      </c>
      <c r="N17" t="s">
        <v>25</v>
      </c>
      <c r="O17">
        <v>-1.0739E-2</v>
      </c>
    </row>
    <row r="18" spans="1:15" x14ac:dyDescent="0.25">
      <c r="A18">
        <v>380082</v>
      </c>
      <c r="B18" t="s">
        <v>71</v>
      </c>
      <c r="C18" t="s">
        <v>72</v>
      </c>
      <c r="D18" t="s">
        <v>73</v>
      </c>
      <c r="E18" t="s">
        <v>18</v>
      </c>
      <c r="F18" t="s">
        <v>43</v>
      </c>
      <c r="G18">
        <v>0</v>
      </c>
      <c r="H18">
        <v>0</v>
      </c>
      <c r="I18">
        <v>0</v>
      </c>
      <c r="J18">
        <v>2.6689999999999999E-3</v>
      </c>
      <c r="K18">
        <v>-1.3200000000000001E-4</v>
      </c>
      <c r="L18">
        <v>1.085E-3</v>
      </c>
      <c r="M18">
        <v>1.7</v>
      </c>
      <c r="N18" t="s">
        <v>20</v>
      </c>
      <c r="O18">
        <v>2.6689999999999999E-3</v>
      </c>
    </row>
    <row r="19" spans="1:15" x14ac:dyDescent="0.25">
      <c r="A19">
        <v>380037</v>
      </c>
      <c r="B19" t="s">
        <v>74</v>
      </c>
      <c r="C19" t="s">
        <v>75</v>
      </c>
      <c r="D19" t="s">
        <v>76</v>
      </c>
      <c r="E19" t="s">
        <v>18</v>
      </c>
      <c r="F19" t="s">
        <v>77</v>
      </c>
      <c r="G19">
        <v>-1.1000000000000001E-3</v>
      </c>
      <c r="H19">
        <v>-2.9999999999999997E-4</v>
      </c>
      <c r="I19">
        <v>0</v>
      </c>
      <c r="J19">
        <v>8.6449999999999999E-3</v>
      </c>
      <c r="K19">
        <v>-2.0449999999999999E-3</v>
      </c>
      <c r="L19">
        <v>1.5280000000000001E-3</v>
      </c>
      <c r="M19">
        <v>3.45</v>
      </c>
      <c r="N19" t="s">
        <v>20</v>
      </c>
      <c r="O19">
        <v>7.5449999999999996E-3</v>
      </c>
    </row>
    <row r="20" spans="1:15" x14ac:dyDescent="0.25">
      <c r="A20">
        <v>380061</v>
      </c>
      <c r="B20" t="s">
        <v>78</v>
      </c>
      <c r="C20" t="s">
        <v>79</v>
      </c>
      <c r="D20" t="s">
        <v>17</v>
      </c>
      <c r="E20" t="s">
        <v>18</v>
      </c>
      <c r="F20" t="s">
        <v>19</v>
      </c>
      <c r="G20">
        <v>0</v>
      </c>
      <c r="H20">
        <v>0</v>
      </c>
      <c r="I20">
        <v>0</v>
      </c>
      <c r="J20">
        <v>1.044E-3</v>
      </c>
      <c r="K20">
        <v>6.0000000000000002E-5</v>
      </c>
      <c r="L20">
        <v>4.4499999999999997E-4</v>
      </c>
      <c r="M20">
        <v>5.4</v>
      </c>
      <c r="N20" t="s">
        <v>20</v>
      </c>
      <c r="O20">
        <v>1.044E-3</v>
      </c>
    </row>
    <row r="21" spans="1:15" x14ac:dyDescent="0.25">
      <c r="A21">
        <v>380004</v>
      </c>
      <c r="B21" t="s">
        <v>80</v>
      </c>
      <c r="C21" t="s">
        <v>81</v>
      </c>
      <c r="D21" t="s">
        <v>17</v>
      </c>
      <c r="E21" t="s">
        <v>18</v>
      </c>
      <c r="F21" t="s">
        <v>51</v>
      </c>
      <c r="G21">
        <v>0</v>
      </c>
      <c r="H21">
        <v>0</v>
      </c>
      <c r="I21">
        <v>0</v>
      </c>
      <c r="J21">
        <v>9.7999999999999997E-4</v>
      </c>
      <c r="K21">
        <v>-2.0470000000000002E-3</v>
      </c>
      <c r="L21">
        <v>5.8799999999999998E-4</v>
      </c>
      <c r="M21">
        <v>8</v>
      </c>
      <c r="N21" t="s">
        <v>25</v>
      </c>
      <c r="O21">
        <v>-9.0200000000000002E-3</v>
      </c>
    </row>
    <row r="22" spans="1:15" x14ac:dyDescent="0.25">
      <c r="A22">
        <v>380038</v>
      </c>
      <c r="B22" t="s">
        <v>82</v>
      </c>
      <c r="C22" t="s">
        <v>83</v>
      </c>
      <c r="D22" t="s">
        <v>84</v>
      </c>
      <c r="E22" t="s">
        <v>18</v>
      </c>
      <c r="F22" t="s">
        <v>43</v>
      </c>
      <c r="G22">
        <v>0</v>
      </c>
      <c r="H22">
        <v>-1.6999999999999999E-3</v>
      </c>
      <c r="I22">
        <v>0</v>
      </c>
      <c r="J22">
        <v>2.5490000000000001E-3</v>
      </c>
      <c r="K22">
        <v>-4.2110000000000003E-3</v>
      </c>
      <c r="L22">
        <v>-1.003E-3</v>
      </c>
      <c r="M22">
        <v>5</v>
      </c>
      <c r="N22" t="s">
        <v>20</v>
      </c>
      <c r="O22">
        <v>2.5490000000000001E-3</v>
      </c>
    </row>
    <row r="23" spans="1:15" x14ac:dyDescent="0.25">
      <c r="A23">
        <v>380102</v>
      </c>
      <c r="B23" t="s">
        <v>85</v>
      </c>
      <c r="C23" t="s">
        <v>86</v>
      </c>
      <c r="D23" t="s">
        <v>57</v>
      </c>
      <c r="E23" t="s">
        <v>18</v>
      </c>
      <c r="F23" t="s">
        <v>58</v>
      </c>
      <c r="G23">
        <v>0</v>
      </c>
      <c r="H23">
        <v>0</v>
      </c>
      <c r="I23">
        <v>0</v>
      </c>
      <c r="J23">
        <v>2.0709999999999999E-3</v>
      </c>
      <c r="K23">
        <v>-4.058E-3</v>
      </c>
      <c r="L23">
        <v>-3.0769999999999999E-3</v>
      </c>
      <c r="M23">
        <v>6.0250000000000004</v>
      </c>
      <c r="N23" t="s">
        <v>20</v>
      </c>
      <c r="O23">
        <v>2.0709999999999999E-3</v>
      </c>
    </row>
    <row r="24" spans="1:15" x14ac:dyDescent="0.25">
      <c r="A24">
        <v>380033</v>
      </c>
      <c r="B24" t="s">
        <v>87</v>
      </c>
      <c r="C24" t="s">
        <v>88</v>
      </c>
      <c r="D24" t="s">
        <v>89</v>
      </c>
      <c r="E24" t="s">
        <v>18</v>
      </c>
      <c r="F24" t="s">
        <v>58</v>
      </c>
      <c r="G24">
        <v>-2.9999999999999997E-4</v>
      </c>
      <c r="H24">
        <v>0</v>
      </c>
      <c r="I24">
        <v>0</v>
      </c>
      <c r="J24">
        <v>5.6090000000000003E-3</v>
      </c>
      <c r="M24">
        <v>6</v>
      </c>
      <c r="N24" t="s">
        <v>20</v>
      </c>
      <c r="O24">
        <v>5.3090000000000004E-3</v>
      </c>
    </row>
    <row r="25" spans="1:15" x14ac:dyDescent="0.25">
      <c r="A25">
        <v>380051</v>
      </c>
      <c r="B25" t="s">
        <v>90</v>
      </c>
      <c r="C25" t="s">
        <v>91</v>
      </c>
      <c r="D25" t="s">
        <v>92</v>
      </c>
      <c r="E25" t="s">
        <v>18</v>
      </c>
      <c r="F25" t="s">
        <v>93</v>
      </c>
      <c r="G25">
        <v>0</v>
      </c>
      <c r="H25">
        <v>0</v>
      </c>
      <c r="I25">
        <v>0</v>
      </c>
      <c r="J25">
        <v>1.438E-3</v>
      </c>
      <c r="K25">
        <v>7.2999999999999996E-4</v>
      </c>
      <c r="L25">
        <v>-1.6379999999999999E-3</v>
      </c>
      <c r="M25">
        <v>5.9749999999999996</v>
      </c>
      <c r="N25" t="s">
        <v>20</v>
      </c>
      <c r="O25">
        <v>1.438E-3</v>
      </c>
    </row>
    <row r="26" spans="1:15" x14ac:dyDescent="0.25">
      <c r="A26">
        <v>380022</v>
      </c>
      <c r="B26" t="s">
        <v>94</v>
      </c>
      <c r="C26" t="s">
        <v>95</v>
      </c>
      <c r="D26" t="s">
        <v>96</v>
      </c>
      <c r="E26" t="s">
        <v>18</v>
      </c>
      <c r="F26" t="s">
        <v>97</v>
      </c>
      <c r="G26">
        <v>0</v>
      </c>
      <c r="H26">
        <v>0</v>
      </c>
      <c r="I26">
        <v>0</v>
      </c>
      <c r="J26">
        <v>1.6119999999999999E-3</v>
      </c>
      <c r="K26">
        <v>4.6999999999999999E-4</v>
      </c>
      <c r="L26">
        <v>-1.4729999999999999E-3</v>
      </c>
      <c r="M26">
        <v>6.4</v>
      </c>
      <c r="N26" t="s">
        <v>20</v>
      </c>
      <c r="O26">
        <v>1.6119999999999999E-3</v>
      </c>
    </row>
    <row r="27" spans="1:15" x14ac:dyDescent="0.25">
      <c r="A27">
        <v>380056</v>
      </c>
      <c r="B27" t="s">
        <v>98</v>
      </c>
      <c r="C27" t="s">
        <v>99</v>
      </c>
      <c r="D27" t="s">
        <v>100</v>
      </c>
      <c r="E27" t="s">
        <v>18</v>
      </c>
      <c r="F27" t="s">
        <v>93</v>
      </c>
      <c r="G27">
        <v>-1.1000000000000001E-3</v>
      </c>
      <c r="H27">
        <v>-1.6000000000000001E-3</v>
      </c>
      <c r="I27">
        <v>-5.9999999999999995E-4</v>
      </c>
      <c r="J27">
        <v>3.8809999999999999E-3</v>
      </c>
      <c r="L27">
        <v>-5.1450000000000003E-3</v>
      </c>
      <c r="M27">
        <v>8</v>
      </c>
      <c r="N27" t="s">
        <v>25</v>
      </c>
      <c r="O27">
        <v>-7.2189999999999997E-3</v>
      </c>
    </row>
    <row r="28" spans="1:15" x14ac:dyDescent="0.25">
      <c r="A28">
        <v>380029</v>
      </c>
      <c r="B28" t="s">
        <v>101</v>
      </c>
      <c r="C28" t="s">
        <v>102</v>
      </c>
      <c r="D28" t="s">
        <v>103</v>
      </c>
      <c r="E28" t="s">
        <v>18</v>
      </c>
      <c r="F28" t="s">
        <v>93</v>
      </c>
      <c r="G28">
        <v>0</v>
      </c>
      <c r="H28">
        <v>0</v>
      </c>
      <c r="I28">
        <v>0</v>
      </c>
      <c r="J28">
        <v>4.4920000000000003E-3</v>
      </c>
      <c r="K28">
        <v>-5.7400000000000003E-3</v>
      </c>
      <c r="L28">
        <v>-1.6260000000000001E-3</v>
      </c>
      <c r="M28">
        <v>9</v>
      </c>
      <c r="N28" t="s">
        <v>25</v>
      </c>
      <c r="O28">
        <v>-5.5079999999999999E-3</v>
      </c>
    </row>
    <row r="29" spans="1:15" x14ac:dyDescent="0.25">
      <c r="A29">
        <v>380050</v>
      </c>
      <c r="B29" t="s">
        <v>104</v>
      </c>
      <c r="C29" t="s">
        <v>105</v>
      </c>
      <c r="D29" t="s">
        <v>106</v>
      </c>
      <c r="E29" t="s">
        <v>18</v>
      </c>
      <c r="F29" t="s">
        <v>107</v>
      </c>
      <c r="G29">
        <v>0</v>
      </c>
      <c r="H29">
        <v>-5.9999999999999995E-4</v>
      </c>
      <c r="I29">
        <v>0</v>
      </c>
      <c r="J29">
        <v>4.1960000000000001E-3</v>
      </c>
      <c r="K29">
        <v>-1.482E-3</v>
      </c>
      <c r="L29">
        <v>-1.0150000000000001E-3</v>
      </c>
      <c r="M29">
        <v>6.4249999999999998</v>
      </c>
      <c r="N29" t="s">
        <v>20</v>
      </c>
      <c r="O29">
        <v>4.1960000000000001E-3</v>
      </c>
    </row>
    <row r="30" spans="1:15" x14ac:dyDescent="0.25">
      <c r="A30">
        <v>380052</v>
      </c>
      <c r="B30" t="s">
        <v>108</v>
      </c>
      <c r="C30" t="s">
        <v>109</v>
      </c>
      <c r="D30" t="s">
        <v>110</v>
      </c>
      <c r="E30" t="s">
        <v>18</v>
      </c>
      <c r="F30" t="s">
        <v>111</v>
      </c>
      <c r="G30">
        <v>0</v>
      </c>
      <c r="H30">
        <v>-2.0000000000000001E-4</v>
      </c>
      <c r="I30">
        <v>0</v>
      </c>
      <c r="J30">
        <v>2.14E-4</v>
      </c>
      <c r="K30">
        <v>1.204E-3</v>
      </c>
      <c r="L30">
        <v>2.088E-3</v>
      </c>
      <c r="M30">
        <v>5</v>
      </c>
      <c r="N30" t="s">
        <v>20</v>
      </c>
      <c r="O30">
        <v>2.14E-4</v>
      </c>
    </row>
    <row r="31" spans="1:15" x14ac:dyDescent="0.25">
      <c r="A31">
        <v>380047</v>
      </c>
      <c r="B31" t="s">
        <v>112</v>
      </c>
      <c r="C31" t="s">
        <v>113</v>
      </c>
      <c r="D31" t="s">
        <v>114</v>
      </c>
      <c r="E31" t="s">
        <v>18</v>
      </c>
      <c r="F31" t="s">
        <v>115</v>
      </c>
      <c r="G31">
        <v>0</v>
      </c>
      <c r="H31">
        <v>0</v>
      </c>
      <c r="I31">
        <v>0</v>
      </c>
      <c r="J31">
        <v>-4.0119999999999999E-3</v>
      </c>
      <c r="K31">
        <v>-4.019E-3</v>
      </c>
      <c r="L31">
        <v>-2.5270000000000002E-3</v>
      </c>
      <c r="M31">
        <v>5.25</v>
      </c>
      <c r="N31" t="s">
        <v>20</v>
      </c>
      <c r="O31">
        <v>-4.0119999999999999E-3</v>
      </c>
    </row>
    <row r="32" spans="1:15" x14ac:dyDescent="0.25">
      <c r="A32">
        <v>380040</v>
      </c>
      <c r="B32" t="s">
        <v>116</v>
      </c>
      <c r="C32" t="s">
        <v>117</v>
      </c>
      <c r="D32" t="s">
        <v>118</v>
      </c>
      <c r="E32" t="s">
        <v>18</v>
      </c>
      <c r="F32" t="s">
        <v>115</v>
      </c>
      <c r="G32">
        <v>0</v>
      </c>
      <c r="H32">
        <v>0</v>
      </c>
      <c r="I32">
        <v>0</v>
      </c>
      <c r="J32">
        <v>5.3210000000000002E-3</v>
      </c>
      <c r="K32">
        <v>-3.4989999999999999E-3</v>
      </c>
      <c r="L32">
        <v>-5.3759999999999997E-3</v>
      </c>
      <c r="M32">
        <v>1</v>
      </c>
      <c r="N32" t="s">
        <v>20</v>
      </c>
      <c r="O32">
        <v>5.3210000000000002E-3</v>
      </c>
    </row>
    <row r="33" spans="1:15" x14ac:dyDescent="0.25">
      <c r="A33">
        <v>380021</v>
      </c>
      <c r="B33" t="s">
        <v>119</v>
      </c>
      <c r="C33" t="s">
        <v>120</v>
      </c>
      <c r="D33" t="s">
        <v>121</v>
      </c>
      <c r="E33" t="s">
        <v>18</v>
      </c>
      <c r="F33" t="s">
        <v>51</v>
      </c>
      <c r="G33">
        <v>-1E-4</v>
      </c>
      <c r="H33">
        <v>0</v>
      </c>
      <c r="I33">
        <v>0</v>
      </c>
      <c r="J33">
        <v>-4.3990000000000001E-3</v>
      </c>
      <c r="K33">
        <v>-3.993E-3</v>
      </c>
      <c r="L33">
        <v>3.1999999999999999E-5</v>
      </c>
      <c r="M33">
        <v>6.1</v>
      </c>
      <c r="N33" t="s">
        <v>20</v>
      </c>
      <c r="O33">
        <v>-4.4990000000000004E-3</v>
      </c>
    </row>
    <row r="34" spans="1:15" x14ac:dyDescent="0.25">
      <c r="A34">
        <v>380071</v>
      </c>
      <c r="B34" t="s">
        <v>122</v>
      </c>
      <c r="C34" t="s">
        <v>123</v>
      </c>
      <c r="D34" t="s">
        <v>124</v>
      </c>
      <c r="E34" t="s">
        <v>18</v>
      </c>
      <c r="F34" t="s">
        <v>77</v>
      </c>
      <c r="G34">
        <v>-1E-3</v>
      </c>
      <c r="H34">
        <v>0</v>
      </c>
      <c r="I34">
        <v>0</v>
      </c>
      <c r="J34">
        <v>8.0789999999999994E-3</v>
      </c>
      <c r="K34">
        <v>3.8899999999999998E-3</v>
      </c>
      <c r="L34">
        <v>2.9039999999999999E-3</v>
      </c>
      <c r="M34">
        <v>6.7</v>
      </c>
      <c r="N34" t="s">
        <v>20</v>
      </c>
      <c r="O34">
        <v>7.0790000000000002E-3</v>
      </c>
    </row>
  </sheetData>
  <autoFilter ref="A1:O1">
    <sortState ref="A2:O34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80" zoomScaleNormal="80" workbookViewId="0">
      <selection activeCell="K28" sqref="K28"/>
    </sheetView>
  </sheetViews>
  <sheetFormatPr defaultColWidth="16.42578125" defaultRowHeight="16.5" customHeight="1" x14ac:dyDescent="0.25"/>
  <cols>
    <col min="1" max="1" width="44.85546875" customWidth="1"/>
    <col min="3" max="4" width="30" customWidth="1"/>
    <col min="5" max="5" width="26.5703125" bestFit="1" customWidth="1"/>
    <col min="6" max="6" width="30.85546875" customWidth="1"/>
    <col min="7" max="7" width="36.5703125" customWidth="1"/>
    <col min="8" max="8" width="26.28515625" customWidth="1"/>
    <col min="9" max="9" width="26.140625" customWidth="1"/>
    <col min="11" max="11" width="34.28515625" bestFit="1" customWidth="1"/>
    <col min="13" max="13" width="36" bestFit="1" customWidth="1"/>
    <col min="15" max="15" width="37.5703125" bestFit="1" customWidth="1"/>
  </cols>
  <sheetData>
    <row r="1" spans="1:11" ht="16.5" customHeight="1" x14ac:dyDescent="0.25">
      <c r="A1" t="s">
        <v>1</v>
      </c>
      <c r="B1" t="s">
        <v>5</v>
      </c>
      <c r="C1" t="s">
        <v>146</v>
      </c>
      <c r="D1" t="s">
        <v>133</v>
      </c>
      <c r="E1" t="s">
        <v>138</v>
      </c>
      <c r="F1" t="s">
        <v>134</v>
      </c>
      <c r="G1" s="1" t="s">
        <v>139</v>
      </c>
      <c r="H1" t="s">
        <v>135</v>
      </c>
      <c r="I1" t="s">
        <v>137</v>
      </c>
      <c r="J1" t="s">
        <v>131</v>
      </c>
      <c r="K1" s="3" t="s">
        <v>132</v>
      </c>
    </row>
    <row r="2" spans="1:11" ht="16.5" customHeight="1" x14ac:dyDescent="0.25">
      <c r="A2" t="s">
        <v>41</v>
      </c>
      <c r="B2" t="s">
        <v>43</v>
      </c>
      <c r="C2" s="1">
        <v>0</v>
      </c>
      <c r="D2" s="2">
        <v>0</v>
      </c>
      <c r="E2" s="6">
        <f>Table13[[#This Row],[2013 Medicare Inpatient Revenue]]*Table13[[#This Row],[2015 Readmission Penalty]]</f>
        <v>0</v>
      </c>
      <c r="F2" s="2">
        <v>1.3913999999999999E-2</v>
      </c>
      <c r="G2" s="1">
        <f>Table13[[#This Row],[2015 VBP Penalty/Reward]]*Table13[[#This Row],[2013 Medicare Inpatient Revenue]]</f>
        <v>0</v>
      </c>
      <c r="H2" s="5" t="s">
        <v>20</v>
      </c>
      <c r="I2" s="7">
        <f>Table13[[#This Row],[2013 Medicare Inpatient Revenue]]*-0.1</f>
        <v>0</v>
      </c>
      <c r="J2" s="2">
        <v>1.3913999999999999E-2</v>
      </c>
      <c r="K2" s="4" t="s">
        <v>147</v>
      </c>
    </row>
    <row r="3" spans="1:11" ht="16.5" customHeight="1" x14ac:dyDescent="0.25">
      <c r="A3" t="s">
        <v>127</v>
      </c>
      <c r="B3" t="s">
        <v>58</v>
      </c>
      <c r="C3" s="1">
        <v>150822760.01584262</v>
      </c>
      <c r="D3" s="2">
        <v>0</v>
      </c>
      <c r="E3" s="6">
        <f>Table13[[#This Row],[2013 Medicare Inpatient Revenue]]*Table13[[#This Row],[2015 Readmission Penalty]]</f>
        <v>0</v>
      </c>
      <c r="F3" s="2">
        <v>2.0709999999999999E-3</v>
      </c>
      <c r="G3" s="1">
        <f>Table13[[#This Row],[2015 VBP Penalty/Reward]]*Table13[[#This Row],[2013 Medicare Inpatient Revenue]]</f>
        <v>312353.93599281006</v>
      </c>
      <c r="H3" s="5" t="s">
        <v>20</v>
      </c>
      <c r="I3" s="7">
        <v>0</v>
      </c>
      <c r="J3" s="2">
        <v>2.0709999999999999E-3</v>
      </c>
      <c r="K3" s="4">
        <f>Table13[[#This Row],[2015 Combined Penalty]]*Table13[[#This Row],[2013 Medicare Inpatient Revenue]]</f>
        <v>312353.93599281006</v>
      </c>
    </row>
    <row r="4" spans="1:11" ht="16.5" customHeight="1" x14ac:dyDescent="0.25">
      <c r="A4" t="s">
        <v>15</v>
      </c>
      <c r="B4" t="s">
        <v>19</v>
      </c>
      <c r="C4" s="1">
        <v>48000283.090007767</v>
      </c>
      <c r="D4" s="2">
        <v>-1.6000000000000001E-3</v>
      </c>
      <c r="E4" s="6">
        <f>Table13[[#This Row],[2013 Medicare Inpatient Revenue]]*Table13[[#This Row],[2015 Readmission Penalty]]</f>
        <v>-76800.452944012432</v>
      </c>
      <c r="F4" s="2">
        <v>7.5880000000000001E-3</v>
      </c>
      <c r="G4" s="1">
        <f>Table13[[#This Row],[2015 VBP Penalty/Reward]]*Table13[[#This Row],[2013 Medicare Inpatient Revenue]]</f>
        <v>364226.14808697894</v>
      </c>
      <c r="H4" s="5" t="s">
        <v>20</v>
      </c>
      <c r="I4" s="7">
        <v>0</v>
      </c>
      <c r="J4" s="2">
        <v>5.9880000000000003E-3</v>
      </c>
      <c r="K4" s="4">
        <f>Table13[[#This Row],[2015 Combined Penalty]]*Table13[[#This Row],[2013 Medicare Inpatient Revenue]]</f>
        <v>287425.69514296652</v>
      </c>
    </row>
    <row r="5" spans="1:11" ht="16.5" customHeight="1" x14ac:dyDescent="0.25">
      <c r="A5" t="s">
        <v>48</v>
      </c>
      <c r="B5" t="s">
        <v>51</v>
      </c>
      <c r="C5" s="1">
        <v>39825463.821008265</v>
      </c>
      <c r="D5" s="2">
        <v>-2.9999999999999997E-4</v>
      </c>
      <c r="E5" s="6">
        <f>Table13[[#This Row],[2013 Medicare Inpatient Revenue]]*Table13[[#This Row],[2015 Readmission Penalty]]</f>
        <v>-11947.639146302479</v>
      </c>
      <c r="F5" s="2">
        <v>4.6800000000000001E-3</v>
      </c>
      <c r="G5" s="1">
        <f>Table13[[#This Row],[2015 VBP Penalty/Reward]]*Table13[[#This Row],[2013 Medicare Inpatient Revenue]]</f>
        <v>186383.17068231868</v>
      </c>
      <c r="H5" s="5" t="s">
        <v>20</v>
      </c>
      <c r="I5" s="7">
        <v>0</v>
      </c>
      <c r="J5" s="2">
        <v>4.3800000000000002E-3</v>
      </c>
      <c r="K5" s="4">
        <f>Table13[[#This Row],[2015 Combined Penalty]]*Table13[[#This Row],[2013 Medicare Inpatient Revenue]]</f>
        <v>174435.53153601621</v>
      </c>
    </row>
    <row r="6" spans="1:11" ht="16.5" customHeight="1" x14ac:dyDescent="0.25">
      <c r="A6" t="s">
        <v>104</v>
      </c>
      <c r="B6" t="s">
        <v>107</v>
      </c>
      <c r="C6" s="1">
        <v>40325125.772905439</v>
      </c>
      <c r="D6" s="2">
        <v>0</v>
      </c>
      <c r="E6" s="6">
        <f>Table13[[#This Row],[2013 Medicare Inpatient Revenue]]*Table13[[#This Row],[2015 Readmission Penalty]]</f>
        <v>0</v>
      </c>
      <c r="F6" s="2">
        <v>4.1960000000000001E-3</v>
      </c>
      <c r="G6" s="1">
        <f>Table13[[#This Row],[2015 VBP Penalty/Reward]]*Table13[[#This Row],[2013 Medicare Inpatient Revenue]]</f>
        <v>169204.22774311123</v>
      </c>
      <c r="H6" s="5" t="s">
        <v>20</v>
      </c>
      <c r="I6" s="7">
        <v>0</v>
      </c>
      <c r="J6" s="2">
        <v>4.1960000000000001E-3</v>
      </c>
      <c r="K6" s="4">
        <f>Table13[[#This Row],[2015 Combined Penalty]]*Table13[[#This Row],[2013 Medicare Inpatient Revenue]]</f>
        <v>169204.22774311123</v>
      </c>
    </row>
    <row r="7" spans="1:11" ht="16.5" customHeight="1" x14ac:dyDescent="0.25">
      <c r="A7" t="s">
        <v>90</v>
      </c>
      <c r="B7" t="s">
        <v>93</v>
      </c>
      <c r="C7" s="1">
        <v>114629053.77002494</v>
      </c>
      <c r="D7" s="2">
        <v>0</v>
      </c>
      <c r="E7" s="6">
        <f>Table13[[#This Row],[2013 Medicare Inpatient Revenue]]*Table13[[#This Row],[2015 Readmission Penalty]]</f>
        <v>0</v>
      </c>
      <c r="F7" s="2">
        <v>1.438E-3</v>
      </c>
      <c r="G7" s="1">
        <f>Table13[[#This Row],[2015 VBP Penalty/Reward]]*Table13[[#This Row],[2013 Medicare Inpatient Revenue]]</f>
        <v>164836.57932129587</v>
      </c>
      <c r="H7" s="5" t="s">
        <v>20</v>
      </c>
      <c r="I7" s="7">
        <v>0</v>
      </c>
      <c r="J7" s="2">
        <v>1.438E-3</v>
      </c>
      <c r="K7" s="4">
        <f>Table13[[#This Row],[2015 Combined Penalty]]*Table13[[#This Row],[2013 Medicare Inpatient Revenue]]</f>
        <v>164836.57932129587</v>
      </c>
    </row>
    <row r="8" spans="1:11" ht="16.5" customHeight="1" x14ac:dyDescent="0.25">
      <c r="A8" t="s">
        <v>26</v>
      </c>
      <c r="B8" t="s">
        <v>24</v>
      </c>
      <c r="C8" s="1">
        <v>87501627.489137635</v>
      </c>
      <c r="D8" s="2">
        <v>0</v>
      </c>
      <c r="E8" s="6">
        <f>Table13[[#This Row],[2013 Medicare Inpatient Revenue]]*Table13[[#This Row],[2015 Readmission Penalty]]</f>
        <v>0</v>
      </c>
      <c r="F8" s="2">
        <v>1.5430000000000001E-3</v>
      </c>
      <c r="G8" s="1">
        <f>Table13[[#This Row],[2015 VBP Penalty/Reward]]*Table13[[#This Row],[2013 Medicare Inpatient Revenue]]</f>
        <v>135015.01121573939</v>
      </c>
      <c r="H8" s="5" t="s">
        <v>20</v>
      </c>
      <c r="I8" s="7">
        <v>0</v>
      </c>
      <c r="J8" s="2">
        <v>1.5430000000000001E-3</v>
      </c>
      <c r="K8" s="4">
        <f>Table13[[#This Row],[2015 Combined Penalty]]*Table13[[#This Row],[2013 Medicare Inpatient Revenue]]</f>
        <v>135015.01121573939</v>
      </c>
    </row>
    <row r="9" spans="1:11" ht="16.5" customHeight="1" x14ac:dyDescent="0.25">
      <c r="A9" t="s">
        <v>78</v>
      </c>
      <c r="B9" t="s">
        <v>19</v>
      </c>
      <c r="C9" s="1">
        <v>107242911.86272268</v>
      </c>
      <c r="D9" s="2">
        <v>0</v>
      </c>
      <c r="E9" s="6">
        <f>Table13[[#This Row],[2013 Medicare Inpatient Revenue]]*Table13[[#This Row],[2015 Readmission Penalty]]</f>
        <v>0</v>
      </c>
      <c r="F9" s="2">
        <v>1.044E-3</v>
      </c>
      <c r="G9" s="1">
        <f>Table13[[#This Row],[2015 VBP Penalty/Reward]]*Table13[[#This Row],[2013 Medicare Inpatient Revenue]]</f>
        <v>111961.59998468249</v>
      </c>
      <c r="H9" s="5" t="s">
        <v>20</v>
      </c>
      <c r="I9" s="7">
        <v>0</v>
      </c>
      <c r="J9" s="2">
        <v>1.044E-3</v>
      </c>
      <c r="K9" s="4">
        <f>Table13[[#This Row],[2015 Combined Penalty]]*Table13[[#This Row],[2013 Medicare Inpatient Revenue]]</f>
        <v>111961.59998468249</v>
      </c>
    </row>
    <row r="10" spans="1:11" ht="16.5" customHeight="1" x14ac:dyDescent="0.25">
      <c r="A10" t="s">
        <v>122</v>
      </c>
      <c r="B10" t="s">
        <v>77</v>
      </c>
      <c r="C10" s="1">
        <v>13365357.554226065</v>
      </c>
      <c r="D10" s="2">
        <v>-1E-3</v>
      </c>
      <c r="E10" s="6">
        <f>Table13[[#This Row],[2013 Medicare Inpatient Revenue]]*Table13[[#This Row],[2015 Readmission Penalty]]</f>
        <v>-13365.357554226066</v>
      </c>
      <c r="F10" s="2">
        <v>8.0789999999999994E-3</v>
      </c>
      <c r="G10" s="1">
        <f>Table13[[#This Row],[2015 VBP Penalty/Reward]]*Table13[[#This Row],[2013 Medicare Inpatient Revenue]]</f>
        <v>107978.72368059237</v>
      </c>
      <c r="H10" s="5" t="s">
        <v>20</v>
      </c>
      <c r="I10" s="7">
        <v>0</v>
      </c>
      <c r="J10" s="2">
        <v>7.0790000000000002E-3</v>
      </c>
      <c r="K10" s="4">
        <f>Table13[[#This Row],[2015 Combined Penalty]]*Table13[[#This Row],[2013 Medicare Inpatient Revenue]]</f>
        <v>94613.366126366323</v>
      </c>
    </row>
    <row r="11" spans="1:11" ht="16.5" customHeight="1" x14ac:dyDescent="0.25">
      <c r="A11" t="s">
        <v>87</v>
      </c>
      <c r="B11" t="s">
        <v>58</v>
      </c>
      <c r="C11" s="1">
        <v>17128489.116438918</v>
      </c>
      <c r="D11" s="2">
        <v>-2.9999999999999997E-4</v>
      </c>
      <c r="E11" s="6">
        <f>Table13[[#This Row],[2013 Medicare Inpatient Revenue]]*Table13[[#This Row],[2015 Readmission Penalty]]</f>
        <v>-5138.546734931675</v>
      </c>
      <c r="F11" s="2">
        <v>5.6090000000000003E-3</v>
      </c>
      <c r="G11" s="1">
        <f>Table13[[#This Row],[2015 VBP Penalty/Reward]]*Table13[[#This Row],[2013 Medicare Inpatient Revenue]]</f>
        <v>96073.695454105895</v>
      </c>
      <c r="H11" s="5" t="s">
        <v>20</v>
      </c>
      <c r="I11" s="7">
        <v>0</v>
      </c>
      <c r="J11" s="2">
        <v>5.3090000000000004E-3</v>
      </c>
      <c r="K11" s="4">
        <f>Table13[[#This Row],[2015 Combined Penalty]]*Table13[[#This Row],[2013 Medicare Inpatient Revenue]]</f>
        <v>90935.14871917422</v>
      </c>
    </row>
    <row r="12" spans="1:11" ht="16.5" customHeight="1" x14ac:dyDescent="0.25">
      <c r="A12" t="s">
        <v>37</v>
      </c>
      <c r="B12" t="s">
        <v>40</v>
      </c>
      <c r="C12" s="1">
        <v>69433111.354336068</v>
      </c>
      <c r="D12" s="2">
        <v>-2.0000000000000001E-4</v>
      </c>
      <c r="E12" s="6">
        <f>Table13[[#This Row],[2013 Medicare Inpatient Revenue]]*Table13[[#This Row],[2015 Readmission Penalty]]</f>
        <v>-13886.622270867214</v>
      </c>
      <c r="F12" s="2">
        <v>1.2509999999999999E-3</v>
      </c>
      <c r="G12" s="1">
        <f>Table13[[#This Row],[2015 VBP Penalty/Reward]]*Table13[[#This Row],[2013 Medicare Inpatient Revenue]]</f>
        <v>86860.822304274421</v>
      </c>
      <c r="H12" s="5" t="s">
        <v>20</v>
      </c>
      <c r="I12" s="7">
        <v>0</v>
      </c>
      <c r="J12" s="2">
        <v>1.0510000000000001E-3</v>
      </c>
      <c r="K12" s="4">
        <f>Table13[[#This Row],[2015 Combined Penalty]]*Table13[[#This Row],[2013 Medicare Inpatient Revenue]]</f>
        <v>72974.200033407207</v>
      </c>
    </row>
    <row r="13" spans="1:11" ht="16.5" customHeight="1" x14ac:dyDescent="0.25">
      <c r="A13" t="s">
        <v>29</v>
      </c>
      <c r="B13" t="s">
        <v>32</v>
      </c>
      <c r="C13" s="1">
        <v>30701687.492873926</v>
      </c>
      <c r="D13" s="2">
        <v>-2.9999999999999997E-4</v>
      </c>
      <c r="E13" s="6">
        <f>Table13[[#This Row],[2013 Medicare Inpatient Revenue]]*Table13[[#This Row],[2015 Readmission Penalty]]</f>
        <v>-9210.5062478621767</v>
      </c>
      <c r="F13" s="2">
        <v>2.1580000000000002E-3</v>
      </c>
      <c r="G13" s="1">
        <f>Table13[[#This Row],[2015 VBP Penalty/Reward]]*Table13[[#This Row],[2013 Medicare Inpatient Revenue]]</f>
        <v>66254.241609621939</v>
      </c>
      <c r="H13" s="5" t="s">
        <v>20</v>
      </c>
      <c r="I13" s="7">
        <v>0</v>
      </c>
      <c r="J13" s="2">
        <v>1.8580000000000001E-3</v>
      </c>
      <c r="K13" s="4">
        <f>Table13[[#This Row],[2015 Combined Penalty]]*Table13[[#This Row],[2013 Medicare Inpatient Revenue]]</f>
        <v>57043.735361759755</v>
      </c>
    </row>
    <row r="14" spans="1:11" ht="16.5" customHeight="1" x14ac:dyDescent="0.25">
      <c r="A14" t="s">
        <v>74</v>
      </c>
      <c r="B14" t="s">
        <v>77</v>
      </c>
      <c r="C14" s="1">
        <v>6945058.5742771681</v>
      </c>
      <c r="D14" s="2">
        <v>-1.1000000000000001E-3</v>
      </c>
      <c r="E14" s="6">
        <f>Table13[[#This Row],[2013 Medicare Inpatient Revenue]]*Table13[[#This Row],[2015 Readmission Penalty]]</f>
        <v>-7639.5644317048855</v>
      </c>
      <c r="F14" s="2">
        <v>8.6449999999999999E-3</v>
      </c>
      <c r="G14" s="1">
        <f>Table13[[#This Row],[2015 VBP Penalty/Reward]]*Table13[[#This Row],[2013 Medicare Inpatient Revenue]]</f>
        <v>60040.031374626116</v>
      </c>
      <c r="H14" s="5" t="s">
        <v>20</v>
      </c>
      <c r="I14" s="7">
        <v>0</v>
      </c>
      <c r="J14" s="2">
        <v>7.5449999999999996E-3</v>
      </c>
      <c r="K14" s="4">
        <f>Table13[[#This Row],[2015 Combined Penalty]]*Table13[[#This Row],[2013 Medicare Inpatient Revenue]]</f>
        <v>52400.46694292123</v>
      </c>
    </row>
    <row r="15" spans="1:11" ht="16.5" customHeight="1" x14ac:dyDescent="0.25">
      <c r="A15" t="s">
        <v>130</v>
      </c>
      <c r="B15" t="s">
        <v>115</v>
      </c>
      <c r="C15" s="1">
        <v>8975390.3743453976</v>
      </c>
      <c r="D15" s="2">
        <v>0</v>
      </c>
      <c r="E15" s="6">
        <f>Table13[[#This Row],[2013 Medicare Inpatient Revenue]]*Table13[[#This Row],[2015 Readmission Penalty]]</f>
        <v>0</v>
      </c>
      <c r="F15" s="2">
        <v>5.3210000000000002E-3</v>
      </c>
      <c r="G15" s="1">
        <f>Table13[[#This Row],[2015 VBP Penalty/Reward]]*Table13[[#This Row],[2013 Medicare Inpatient Revenue]]</f>
        <v>47758.052181891864</v>
      </c>
      <c r="H15" s="5" t="s">
        <v>20</v>
      </c>
      <c r="I15" s="7">
        <v>0</v>
      </c>
      <c r="J15" s="2">
        <v>5.3210000000000002E-3</v>
      </c>
      <c r="K15" s="4">
        <f>Table13[[#This Row],[2015 Combined Penalty]]*Table13[[#This Row],[2013 Medicare Inpatient Revenue]]</f>
        <v>47758.052181891864</v>
      </c>
    </row>
    <row r="16" spans="1:11" ht="16.5" customHeight="1" x14ac:dyDescent="0.25">
      <c r="A16" t="s">
        <v>59</v>
      </c>
      <c r="B16" t="s">
        <v>62</v>
      </c>
      <c r="C16" s="1">
        <v>38488126.629416995</v>
      </c>
      <c r="D16" s="2">
        <v>-2.0000000000000001E-4</v>
      </c>
      <c r="E16" s="6">
        <f>Table13[[#This Row],[2013 Medicare Inpatient Revenue]]*Table13[[#This Row],[2015 Readmission Penalty]]</f>
        <v>-7697.6253258833995</v>
      </c>
      <c r="F16" s="2">
        <v>1.3320000000000001E-3</v>
      </c>
      <c r="G16" s="1">
        <f>Table13[[#This Row],[2015 VBP Penalty/Reward]]*Table13[[#This Row],[2013 Medicare Inpatient Revenue]]</f>
        <v>51266.184670383438</v>
      </c>
      <c r="H16" s="5" t="s">
        <v>20</v>
      </c>
      <c r="I16" s="7">
        <v>0</v>
      </c>
      <c r="J16" s="2">
        <v>1.132E-3</v>
      </c>
      <c r="K16" s="4">
        <f>Table13[[#This Row],[2015 Combined Penalty]]*Table13[[#This Row],[2013 Medicare Inpatient Revenue]]</f>
        <v>43568.559344500034</v>
      </c>
    </row>
    <row r="17" spans="1:11" ht="16.5" customHeight="1" x14ac:dyDescent="0.25">
      <c r="A17" t="s">
        <v>126</v>
      </c>
      <c r="B17" t="s">
        <v>58</v>
      </c>
      <c r="C17" s="1">
        <v>16650158.18476025</v>
      </c>
      <c r="D17" s="2">
        <v>-2E-3</v>
      </c>
      <c r="E17" s="6">
        <f>Table13[[#This Row],[2013 Medicare Inpatient Revenue]]*Table13[[#This Row],[2015 Readmission Penalty]]</f>
        <v>-33300.3163695205</v>
      </c>
      <c r="F17" s="2">
        <v>4.3540000000000002E-3</v>
      </c>
      <c r="G17" s="1">
        <f>Table13[[#This Row],[2015 VBP Penalty/Reward]]*Table13[[#This Row],[2013 Medicare Inpatient Revenue]]</f>
        <v>72494.788736446135</v>
      </c>
      <c r="H17" s="5" t="s">
        <v>20</v>
      </c>
      <c r="I17" s="7">
        <v>0</v>
      </c>
      <c r="J17" s="2">
        <v>2.3540000000000002E-3</v>
      </c>
      <c r="K17" s="4">
        <f>Table13[[#This Row],[2015 Combined Penalty]]*Table13[[#This Row],[2013 Medicare Inpatient Revenue]]</f>
        <v>39194.472366925635</v>
      </c>
    </row>
    <row r="18" spans="1:11" ht="16.5" customHeight="1" x14ac:dyDescent="0.25">
      <c r="A18" t="s">
        <v>82</v>
      </c>
      <c r="B18" t="s">
        <v>43</v>
      </c>
      <c r="C18" s="1">
        <v>14417739.556333095</v>
      </c>
      <c r="D18" s="2">
        <v>0</v>
      </c>
      <c r="E18" s="6">
        <f>Table13[[#This Row],[2013 Medicare Inpatient Revenue]]*Table13[[#This Row],[2015 Readmission Penalty]]</f>
        <v>0</v>
      </c>
      <c r="F18" s="2">
        <v>2.5490000000000001E-3</v>
      </c>
      <c r="G18" s="1">
        <f>Table13[[#This Row],[2015 VBP Penalty/Reward]]*Table13[[#This Row],[2013 Medicare Inpatient Revenue]]</f>
        <v>36750.818129093059</v>
      </c>
      <c r="H18" s="5" t="s">
        <v>20</v>
      </c>
      <c r="I18" s="7">
        <v>0</v>
      </c>
      <c r="J18" s="2">
        <v>2.5490000000000001E-3</v>
      </c>
      <c r="K18" s="4">
        <f>Table13[[#This Row],[2015 Combined Penalty]]*Table13[[#This Row],[2013 Medicare Inpatient Revenue]]</f>
        <v>36750.818129093059</v>
      </c>
    </row>
    <row r="19" spans="1:11" ht="16.5" customHeight="1" x14ac:dyDescent="0.25">
      <c r="A19" t="s">
        <v>71</v>
      </c>
      <c r="B19" t="s">
        <v>43</v>
      </c>
      <c r="C19" s="1">
        <v>12201155.390404534</v>
      </c>
      <c r="D19" s="2">
        <v>0</v>
      </c>
      <c r="E19" s="6">
        <f>Table13[[#This Row],[2013 Medicare Inpatient Revenue]]*Table13[[#This Row],[2015 Readmission Penalty]]</f>
        <v>0</v>
      </c>
      <c r="F19" s="2">
        <v>2.6689999999999999E-3</v>
      </c>
      <c r="G19" s="1">
        <f>Table13[[#This Row],[2015 VBP Penalty/Reward]]*Table13[[#This Row],[2013 Medicare Inpatient Revenue]]</f>
        <v>32564.883736989701</v>
      </c>
      <c r="H19" s="5" t="s">
        <v>20</v>
      </c>
      <c r="I19" s="7">
        <v>0</v>
      </c>
      <c r="J19" s="2">
        <v>2.6689999999999999E-3</v>
      </c>
      <c r="K19" s="4">
        <f>Table13[[#This Row],[2015 Combined Penalty]]*Table13[[#This Row],[2013 Medicare Inpatient Revenue]]</f>
        <v>32564.883736989701</v>
      </c>
    </row>
    <row r="20" spans="1:11" ht="16.5" customHeight="1" x14ac:dyDescent="0.25">
      <c r="A20" t="s">
        <v>94</v>
      </c>
      <c r="B20" t="s">
        <v>97</v>
      </c>
      <c r="C20" s="1">
        <v>17457016.199676938</v>
      </c>
      <c r="D20" s="2">
        <v>0</v>
      </c>
      <c r="E20" s="6">
        <f>Table13[[#This Row],[2013 Medicare Inpatient Revenue]]*Table13[[#This Row],[2015 Readmission Penalty]]</f>
        <v>0</v>
      </c>
      <c r="F20" s="2">
        <v>1.6119999999999999E-3</v>
      </c>
      <c r="G20" s="1">
        <f>Table13[[#This Row],[2015 VBP Penalty/Reward]]*Table13[[#This Row],[2013 Medicare Inpatient Revenue]]</f>
        <v>28140.710113879224</v>
      </c>
      <c r="H20" s="5" t="s">
        <v>20</v>
      </c>
      <c r="I20" s="7">
        <v>0</v>
      </c>
      <c r="J20" s="2">
        <v>1.6119999999999999E-3</v>
      </c>
      <c r="K20" s="4">
        <f>Table13[[#This Row],[2015 Combined Penalty]]*Table13[[#This Row],[2013 Medicare Inpatient Revenue]]</f>
        <v>28140.710113879224</v>
      </c>
    </row>
    <row r="21" spans="1:11" ht="16.5" customHeight="1" x14ac:dyDescent="0.25">
      <c r="A21" t="s">
        <v>21</v>
      </c>
      <c r="B21" t="s">
        <v>24</v>
      </c>
      <c r="C21" s="1">
        <v>7231474.3933074884</v>
      </c>
      <c r="D21" s="2">
        <v>0</v>
      </c>
      <c r="E21" s="6">
        <f>Table13[[#This Row],[2013 Medicare Inpatient Revenue]]*Table13[[#This Row],[2015 Readmission Penalty]]</f>
        <v>0</v>
      </c>
      <c r="F21" s="2">
        <v>1.102E-2</v>
      </c>
      <c r="G21" s="1">
        <f>Table13[[#This Row],[2015 VBP Penalty/Reward]]*Table13[[#This Row],[2013 Medicare Inpatient Revenue]]</f>
        <v>79690.847814248526</v>
      </c>
      <c r="H21" s="5" t="s">
        <v>25</v>
      </c>
      <c r="I21" s="7">
        <f>Table13[[#This Row],[2013 Medicare Inpatient Revenue]]*-0.01</f>
        <v>-72314.743933074889</v>
      </c>
      <c r="J21" s="2">
        <v>1.0200000000000001E-3</v>
      </c>
      <c r="K21" s="4">
        <f>Table13[[#This Row],[2015 Combined Penalty]]*Table13[[#This Row],[2013 Medicare Inpatient Revenue]]</f>
        <v>7376.1038811736389</v>
      </c>
    </row>
    <row r="22" spans="1:11" ht="16.5" customHeight="1" x14ac:dyDescent="0.25">
      <c r="A22" t="s">
        <v>128</v>
      </c>
      <c r="B22" t="s">
        <v>111</v>
      </c>
      <c r="C22" s="1">
        <v>9320753.9685264211</v>
      </c>
      <c r="D22" s="2">
        <v>0</v>
      </c>
      <c r="E22" s="6">
        <f>Table13[[#This Row],[2013 Medicare Inpatient Revenue]]*Table13[[#This Row],[2015 Readmission Penalty]]</f>
        <v>0</v>
      </c>
      <c r="F22" s="2">
        <v>2.14E-4</v>
      </c>
      <c r="G22" s="1">
        <f>Table13[[#This Row],[2015 VBP Penalty/Reward]]*Table13[[#This Row],[2013 Medicare Inpatient Revenue]]</f>
        <v>1994.6413492646541</v>
      </c>
      <c r="H22" s="5" t="s">
        <v>20</v>
      </c>
      <c r="I22" s="7">
        <v>0</v>
      </c>
      <c r="J22" s="2">
        <v>2.14E-4</v>
      </c>
      <c r="K22" s="4">
        <f>Table13[[#This Row],[2015 Combined Penalty]]*Table13[[#This Row],[2013 Medicare Inpatient Revenue]]</f>
        <v>1994.6413492646541</v>
      </c>
    </row>
    <row r="23" spans="1:11" ht="16.5" customHeight="1" x14ac:dyDescent="0.25">
      <c r="A23" t="s">
        <v>67</v>
      </c>
      <c r="B23" t="s">
        <v>19</v>
      </c>
      <c r="C23" s="1">
        <v>173548766.44682077</v>
      </c>
      <c r="D23" s="2">
        <v>-1.8E-3</v>
      </c>
      <c r="E23" s="6">
        <f>Table13[[#This Row],[2013 Medicare Inpatient Revenue]]*Table13[[#This Row],[2015 Readmission Penalty]]</f>
        <v>-312387.77960427734</v>
      </c>
      <c r="F23" s="2">
        <v>1.614E-3</v>
      </c>
      <c r="G23" s="1">
        <f>Table13[[#This Row],[2015 VBP Penalty/Reward]]*Table13[[#This Row],[2013 Medicare Inpatient Revenue]]</f>
        <v>280107.70904516871</v>
      </c>
      <c r="H23" s="5" t="s">
        <v>20</v>
      </c>
      <c r="I23" s="7">
        <v>0</v>
      </c>
      <c r="J23" s="2">
        <v>-1.8599999999999999E-4</v>
      </c>
      <c r="K23" s="4">
        <f>Table13[[#This Row],[2015 Combined Penalty]]*Table13[[#This Row],[2013 Medicare Inpatient Revenue]]</f>
        <v>-32280.070559108663</v>
      </c>
    </row>
    <row r="24" spans="1:11" ht="16.5" customHeight="1" x14ac:dyDescent="0.25">
      <c r="A24" t="s">
        <v>98</v>
      </c>
      <c r="B24" t="s">
        <v>93</v>
      </c>
      <c r="C24" s="1">
        <v>5343016.6977308625</v>
      </c>
      <c r="D24" s="2">
        <v>-1.1000000000000001E-3</v>
      </c>
      <c r="E24" s="6">
        <f>Table13[[#This Row],[2013 Medicare Inpatient Revenue]]*Table13[[#This Row],[2015 Readmission Penalty]]</f>
        <v>-5877.318367503949</v>
      </c>
      <c r="F24" s="2">
        <v>3.8809999999999999E-3</v>
      </c>
      <c r="G24" s="1">
        <f>Table13[[#This Row],[2015 VBP Penalty/Reward]]*Table13[[#This Row],[2013 Medicare Inpatient Revenue]]</f>
        <v>20736.247803893479</v>
      </c>
      <c r="H24" s="5" t="s">
        <v>25</v>
      </c>
      <c r="I24" s="7">
        <f>Table13[[#This Row],[2013 Medicare Inpatient Revenue]]*-0.01</f>
        <v>-53430.166977308625</v>
      </c>
      <c r="J24" s="2">
        <v>-7.2189999999999997E-3</v>
      </c>
      <c r="K24" s="4">
        <f>Table13[[#This Row],[2015 Combined Penalty]]*Table13[[#This Row],[2013 Medicare Inpatient Revenue]]</f>
        <v>-38571.237540919094</v>
      </c>
    </row>
    <row r="25" spans="1:11" ht="16.5" customHeight="1" x14ac:dyDescent="0.25">
      <c r="A25" t="s">
        <v>52</v>
      </c>
      <c r="B25" t="s">
        <v>19</v>
      </c>
      <c r="C25" s="1">
        <v>26220461.451842662</v>
      </c>
      <c r="D25" s="2">
        <v>-2.0000000000000001E-4</v>
      </c>
      <c r="E25" s="6">
        <f>Table13[[#This Row],[2013 Medicare Inpatient Revenue]]*Table13[[#This Row],[2015 Readmission Penalty]]</f>
        <v>-5244.0922903685323</v>
      </c>
      <c r="F25" s="2">
        <v>8.5780000000000006E-3</v>
      </c>
      <c r="G25" s="1">
        <f>Table13[[#This Row],[2015 VBP Penalty/Reward]]*Table13[[#This Row],[2013 Medicare Inpatient Revenue]]</f>
        <v>224919.11833390637</v>
      </c>
      <c r="H25" s="5" t="s">
        <v>25</v>
      </c>
      <c r="I25" s="7">
        <f>Table13[[#This Row],[2013 Medicare Inpatient Revenue]]*-0.01</f>
        <v>-262204.61451842665</v>
      </c>
      <c r="J25" s="2">
        <v>-1.622E-3</v>
      </c>
      <c r="K25" s="4">
        <f>Table13[[#This Row],[2015 Combined Penalty]]*Table13[[#This Row],[2013 Medicare Inpatient Revenue]]</f>
        <v>-42529.588474888798</v>
      </c>
    </row>
    <row r="26" spans="1:11" ht="16.5" customHeight="1" x14ac:dyDescent="0.25">
      <c r="A26" t="s">
        <v>101</v>
      </c>
      <c r="B26" t="s">
        <v>93</v>
      </c>
      <c r="C26" s="1">
        <v>7930422.9551494243</v>
      </c>
      <c r="D26" s="2">
        <v>0</v>
      </c>
      <c r="E26" s="6">
        <f>Table13[[#This Row],[2013 Medicare Inpatient Revenue]]*Table13[[#This Row],[2015 Readmission Penalty]]</f>
        <v>0</v>
      </c>
      <c r="F26" s="2">
        <v>4.4920000000000003E-3</v>
      </c>
      <c r="G26" s="1">
        <f>Table13[[#This Row],[2015 VBP Penalty/Reward]]*Table13[[#This Row],[2013 Medicare Inpatient Revenue]]</f>
        <v>35623.459914531217</v>
      </c>
      <c r="H26" s="5" t="s">
        <v>25</v>
      </c>
      <c r="I26" s="7">
        <f>Table13[[#This Row],[2013 Medicare Inpatient Revenue]]*-0.01</f>
        <v>-79304.229551494238</v>
      </c>
      <c r="J26" s="2">
        <v>-5.5079999999999999E-3</v>
      </c>
      <c r="K26" s="4">
        <f>Table13[[#This Row],[2015 Combined Penalty]]*Table13[[#This Row],[2013 Medicare Inpatient Revenue]]</f>
        <v>-43680.769636963028</v>
      </c>
    </row>
    <row r="27" spans="1:11" ht="16.5" customHeight="1" x14ac:dyDescent="0.25">
      <c r="A27" t="s">
        <v>119</v>
      </c>
      <c r="B27" t="s">
        <v>51</v>
      </c>
      <c r="C27" s="1">
        <v>25185581.889145482</v>
      </c>
      <c r="D27" s="2">
        <v>-1E-4</v>
      </c>
      <c r="E27" s="6">
        <f>Table13[[#This Row],[2013 Medicare Inpatient Revenue]]*Table13[[#This Row],[2015 Readmission Penalty]]</f>
        <v>-2518.5581889145483</v>
      </c>
      <c r="F27" s="2">
        <v>-4.3990000000000001E-3</v>
      </c>
      <c r="G27" s="1">
        <f>Table13[[#This Row],[2015 VBP Penalty/Reward]]*Table13[[#This Row],[2013 Medicare Inpatient Revenue]]</f>
        <v>-110791.37473035097</v>
      </c>
      <c r="H27" s="5" t="s">
        <v>20</v>
      </c>
      <c r="I27" s="7">
        <v>0</v>
      </c>
      <c r="J27" s="2">
        <v>-4.4990000000000004E-3</v>
      </c>
      <c r="K27" s="4">
        <f>Table13[[#This Row],[2015 Combined Penalty]]*Table13[[#This Row],[2013 Medicare Inpatient Revenue]]</f>
        <v>-113309.93291926553</v>
      </c>
    </row>
    <row r="28" spans="1:11" ht="16.5" customHeight="1" x14ac:dyDescent="0.25">
      <c r="A28" t="s">
        <v>125</v>
      </c>
      <c r="B28" t="s">
        <v>66</v>
      </c>
      <c r="C28" s="1">
        <v>12312924.31245973</v>
      </c>
      <c r="D28" s="2">
        <v>-4.4000000000000003E-3</v>
      </c>
      <c r="E28" s="6">
        <f>Table13[[#This Row],[2013 Medicare Inpatient Revenue]]*Table13[[#This Row],[2015 Readmission Penalty]]</f>
        <v>-54176.866974822813</v>
      </c>
      <c r="F28" s="2">
        <v>1.4009999999999999E-3</v>
      </c>
      <c r="G28" s="1">
        <f>Table13[[#This Row],[2015 VBP Penalty/Reward]]*Table13[[#This Row],[2013 Medicare Inpatient Revenue]]</f>
        <v>17250.406961756082</v>
      </c>
      <c r="H28" s="5" t="s">
        <v>25</v>
      </c>
      <c r="I28" s="7">
        <f>Table13[[#This Row],[2013 Medicare Inpatient Revenue]]*-0.01</f>
        <v>-123129.2431245973</v>
      </c>
      <c r="J28" s="2">
        <v>-1.2999E-2</v>
      </c>
      <c r="K28" s="4">
        <f>Table13[[#This Row],[2015 Combined Penalty]]*Table13[[#This Row],[2013 Medicare Inpatient Revenue]]</f>
        <v>-160055.70313766404</v>
      </c>
    </row>
    <row r="29" spans="1:11" ht="16.5" customHeight="1" x14ac:dyDescent="0.25">
      <c r="A29" t="s">
        <v>129</v>
      </c>
      <c r="B29" t="s">
        <v>115</v>
      </c>
      <c r="C29" s="1">
        <v>70520878.543097705</v>
      </c>
      <c r="D29" s="2">
        <v>0</v>
      </c>
      <c r="E29" s="6">
        <f>Table13[[#This Row],[2013 Medicare Inpatient Revenue]]*Table13[[#This Row],[2015 Readmission Penalty]]</f>
        <v>0</v>
      </c>
      <c r="F29" s="2">
        <v>-4.0119999999999999E-3</v>
      </c>
      <c r="G29" s="1">
        <f>Table13[[#This Row],[2015 VBP Penalty/Reward]]*Table13[[#This Row],[2013 Medicare Inpatient Revenue]]</f>
        <v>-282929.76471490797</v>
      </c>
      <c r="H29" s="5" t="s">
        <v>20</v>
      </c>
      <c r="I29" s="7">
        <v>0</v>
      </c>
      <c r="J29" s="2">
        <v>-4.0119999999999999E-3</v>
      </c>
      <c r="K29" s="4">
        <f>Table13[[#This Row],[2015 Combined Penalty]]*Table13[[#This Row],[2013 Medicare Inpatient Revenue]]</f>
        <v>-282929.76471490797</v>
      </c>
    </row>
    <row r="30" spans="1:11" ht="16.5" customHeight="1" x14ac:dyDescent="0.25">
      <c r="A30" t="s">
        <v>33</v>
      </c>
      <c r="B30" t="s">
        <v>36</v>
      </c>
      <c r="C30" s="1">
        <v>29568459.491820615</v>
      </c>
      <c r="D30" s="2">
        <v>-5.0000000000000001E-3</v>
      </c>
      <c r="E30" s="6">
        <f>Table13[[#This Row],[2013 Medicare Inpatient Revenue]]*Table13[[#This Row],[2015 Readmission Penalty]]</f>
        <v>-147842.29745910308</v>
      </c>
      <c r="F30" s="2">
        <v>-6.2430000000000003E-3</v>
      </c>
      <c r="G30" s="1">
        <f>Table13[[#This Row],[2015 VBP Penalty/Reward]]*Table13[[#This Row],[2013 Medicare Inpatient Revenue]]</f>
        <v>-184595.89260743611</v>
      </c>
      <c r="H30" s="5" t="s">
        <v>20</v>
      </c>
      <c r="I30" s="7">
        <v>0</v>
      </c>
      <c r="J30" s="2">
        <v>-1.1243E-2</v>
      </c>
      <c r="K30" s="4">
        <f>Table13[[#This Row],[2015 Combined Penalty]]*Table13[[#This Row],[2013 Medicare Inpatient Revenue]]</f>
        <v>-332438.19006653916</v>
      </c>
    </row>
    <row r="31" spans="1:11" ht="16.5" customHeight="1" x14ac:dyDescent="0.25">
      <c r="A31" t="s">
        <v>69</v>
      </c>
      <c r="B31" t="s">
        <v>24</v>
      </c>
      <c r="C31" s="1">
        <v>37582994.50424201</v>
      </c>
      <c r="D31" s="2">
        <v>-5.9999999999999995E-4</v>
      </c>
      <c r="E31" s="6">
        <f>Table13[[#This Row],[2013 Medicare Inpatient Revenue]]*Table13[[#This Row],[2015 Readmission Penalty]]</f>
        <v>-22549.796702545205</v>
      </c>
      <c r="F31" s="2">
        <v>-1.3899999999999999E-4</v>
      </c>
      <c r="G31" s="1">
        <f>Table13[[#This Row],[2015 VBP Penalty/Reward]]*Table13[[#This Row],[2013 Medicare Inpatient Revenue]]</f>
        <v>-5224.0362360896388</v>
      </c>
      <c r="H31" s="5" t="s">
        <v>25</v>
      </c>
      <c r="I31" s="7">
        <f>Table13[[#This Row],[2013 Medicare Inpatient Revenue]]*-0.01</f>
        <v>-375829.94504242012</v>
      </c>
      <c r="J31" s="2">
        <v>-1.0739E-2</v>
      </c>
      <c r="K31" s="4">
        <f>Table13[[#This Row],[2015 Combined Penalty]]*Table13[[#This Row],[2013 Medicare Inpatient Revenue]]</f>
        <v>-403603.77798105497</v>
      </c>
    </row>
    <row r="32" spans="1:11" ht="16.5" customHeight="1" x14ac:dyDescent="0.25">
      <c r="A32" t="s">
        <v>46</v>
      </c>
      <c r="B32" t="s">
        <v>19</v>
      </c>
      <c r="C32" s="1">
        <v>62663735.236399606</v>
      </c>
      <c r="D32" s="2">
        <v>-3.5000000000000001E-3</v>
      </c>
      <c r="E32" s="6">
        <f>Table13[[#This Row],[2013 Medicare Inpatient Revenue]]*Table13[[#This Row],[2015 Readmission Penalty]]</f>
        <v>-219323.07332739863</v>
      </c>
      <c r="F32" s="2">
        <v>8.3199999999999995E-4</v>
      </c>
      <c r="G32" s="1">
        <f>Table13[[#This Row],[2015 VBP Penalty/Reward]]*Table13[[#This Row],[2013 Medicare Inpatient Revenue]]</f>
        <v>52136.227716684472</v>
      </c>
      <c r="H32" s="5" t="s">
        <v>25</v>
      </c>
      <c r="I32" s="7">
        <f>Table13[[#This Row],[2013 Medicare Inpatient Revenue]]*-0.01</f>
        <v>-626637.35236399609</v>
      </c>
      <c r="J32" s="2">
        <v>-1.2668E-2</v>
      </c>
      <c r="K32" s="4">
        <f>Table13[[#This Row],[2015 Combined Penalty]]*Table13[[#This Row],[2013 Medicare Inpatient Revenue]]</f>
        <v>-793824.19797471026</v>
      </c>
    </row>
    <row r="33" spans="1:11" ht="16.5" customHeight="1" x14ac:dyDescent="0.25">
      <c r="A33" t="s">
        <v>44</v>
      </c>
      <c r="B33" t="s">
        <v>19</v>
      </c>
      <c r="C33" s="1">
        <v>67656136.368331343</v>
      </c>
      <c r="D33" s="2">
        <v>-1.9E-3</v>
      </c>
      <c r="E33" s="6">
        <f>Table13[[#This Row],[2013 Medicare Inpatient Revenue]]*Table13[[#This Row],[2015 Readmission Penalty]]</f>
        <v>-128546.65909982956</v>
      </c>
      <c r="F33" s="2">
        <v>-1.7960000000000001E-3</v>
      </c>
      <c r="G33" s="1">
        <f>Table13[[#This Row],[2015 VBP Penalty/Reward]]*Table13[[#This Row],[2013 Medicare Inpatient Revenue]]</f>
        <v>-121510.42091752309</v>
      </c>
      <c r="H33" s="5" t="s">
        <v>25</v>
      </c>
      <c r="I33" s="7">
        <f>Table13[[#This Row],[2013 Medicare Inpatient Revenue]]*-0.01</f>
        <v>-676561.36368331348</v>
      </c>
      <c r="J33" s="2">
        <v>-1.3696E-2</v>
      </c>
      <c r="K33" s="4">
        <f>Table13[[#This Row],[2015 Combined Penalty]]*Table13[[#This Row],[2013 Medicare Inpatient Revenue]]</f>
        <v>-926618.44370066607</v>
      </c>
    </row>
    <row r="34" spans="1:11" ht="16.5" customHeight="1" x14ac:dyDescent="0.25">
      <c r="A34" t="s">
        <v>80</v>
      </c>
      <c r="B34" t="s">
        <v>51</v>
      </c>
      <c r="C34" s="1">
        <v>130700993.99406706</v>
      </c>
      <c r="D34" s="2">
        <v>0</v>
      </c>
      <c r="E34" s="6">
        <f>Table13[[#This Row],[2013 Medicare Inpatient Revenue]]*Table13[[#This Row],[2015 Readmission Penalty]]</f>
        <v>0</v>
      </c>
      <c r="F34" s="2">
        <v>9.7999999999999997E-4</v>
      </c>
      <c r="G34" s="1">
        <f>Table13[[#This Row],[2015 VBP Penalty/Reward]]*Table13[[#This Row],[2013 Medicare Inpatient Revenue]]</f>
        <v>128086.97411418571</v>
      </c>
      <c r="H34" s="5" t="s">
        <v>25</v>
      </c>
      <c r="I34" s="7">
        <f>Table13[[#This Row],[2013 Medicare Inpatient Revenue]]*-0.01</f>
        <v>-1307009.9399406705</v>
      </c>
      <c r="J34" s="2">
        <v>-9.0200000000000002E-3</v>
      </c>
      <c r="K34" s="4">
        <f>Table13[[#This Row],[2015 Combined Penalty]]*Table13[[#This Row],[2013 Medicare Inpatient Revenue]]</f>
        <v>-1178922.9658264848</v>
      </c>
    </row>
    <row r="36" spans="1:11" ht="16.5" customHeight="1" x14ac:dyDescent="0.25">
      <c r="A36" t="s">
        <v>136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5" workbookViewId="0">
      <selection activeCell="A21" sqref="A21:XFD21"/>
    </sheetView>
  </sheetViews>
  <sheetFormatPr defaultRowHeight="15" x14ac:dyDescent="0.25"/>
  <cols>
    <col min="1" max="1" width="35.5703125" bestFit="1" customWidth="1"/>
    <col min="2" max="2" width="35" customWidth="1"/>
    <col min="3" max="3" width="31.28515625" customWidth="1"/>
    <col min="4" max="4" width="35.28515625" customWidth="1"/>
    <col min="5" max="5" width="16.42578125" customWidth="1"/>
    <col min="6" max="6" width="20.7109375" customWidth="1"/>
    <col min="7" max="7" width="33.7109375" customWidth="1"/>
  </cols>
  <sheetData>
    <row r="1" spans="1:7" x14ac:dyDescent="0.25">
      <c r="A1" s="9" t="s">
        <v>140</v>
      </c>
      <c r="B1" s="9" t="s">
        <v>141</v>
      </c>
      <c r="C1" s="9" t="s">
        <v>142</v>
      </c>
      <c r="D1" s="9" t="s">
        <v>143</v>
      </c>
      <c r="E1" s="10" t="s">
        <v>144</v>
      </c>
      <c r="F1" s="10" t="s">
        <v>145</v>
      </c>
      <c r="G1" s="10" t="s">
        <v>146</v>
      </c>
    </row>
    <row r="2" spans="1:7" x14ac:dyDescent="0.25">
      <c r="A2" t="s">
        <v>15</v>
      </c>
      <c r="B2" s="8">
        <v>167761539</v>
      </c>
      <c r="C2" s="8">
        <v>320076011</v>
      </c>
      <c r="D2" s="8">
        <v>228495192</v>
      </c>
      <c r="E2">
        <f t="shared" ref="E2:E34" si="0">B2/C2</f>
        <v>0.52413031040929836</v>
      </c>
      <c r="F2" s="8">
        <f t="shared" ref="F2:F34" si="1">C2-D2</f>
        <v>91580819</v>
      </c>
      <c r="G2" s="1">
        <f t="shared" ref="G2:G34" si="2">E2*F2</f>
        <v>48000283.090007767</v>
      </c>
    </row>
    <row r="3" spans="1:7" x14ac:dyDescent="0.25">
      <c r="A3" t="s">
        <v>21</v>
      </c>
      <c r="B3" s="8">
        <v>20038372</v>
      </c>
      <c r="C3" s="8">
        <v>47234646</v>
      </c>
      <c r="D3" s="8">
        <v>30188544</v>
      </c>
      <c r="E3">
        <f t="shared" si="0"/>
        <v>0.42423038377380873</v>
      </c>
      <c r="F3" s="8">
        <f t="shared" si="1"/>
        <v>17046102</v>
      </c>
      <c r="G3" s="1">
        <f t="shared" si="2"/>
        <v>7231474.3933074884</v>
      </c>
    </row>
    <row r="4" spans="1:7" x14ac:dyDescent="0.25">
      <c r="A4" t="s">
        <v>26</v>
      </c>
      <c r="B4" s="8">
        <v>337844334</v>
      </c>
      <c r="C4" s="8">
        <v>528895931</v>
      </c>
      <c r="D4" s="8">
        <v>391911971</v>
      </c>
      <c r="E4">
        <f t="shared" si="0"/>
        <v>0.63877279857537794</v>
      </c>
      <c r="F4" s="8">
        <f t="shared" si="1"/>
        <v>136983960</v>
      </c>
      <c r="G4" s="1">
        <f t="shared" si="2"/>
        <v>87501627.489137635</v>
      </c>
    </row>
    <row r="5" spans="1:7" x14ac:dyDescent="0.25">
      <c r="A5" t="s">
        <v>29</v>
      </c>
      <c r="B5" s="8">
        <v>121481717</v>
      </c>
      <c r="C5" s="8">
        <v>210726111</v>
      </c>
      <c r="D5" s="8">
        <v>157469972</v>
      </c>
      <c r="E5">
        <f t="shared" si="0"/>
        <v>0.57649105003413648</v>
      </c>
      <c r="F5" s="8">
        <f t="shared" si="1"/>
        <v>53256139</v>
      </c>
      <c r="G5" s="1">
        <f t="shared" si="2"/>
        <v>30701687.492873926</v>
      </c>
    </row>
    <row r="6" spans="1:7" x14ac:dyDescent="0.25">
      <c r="A6" t="s">
        <v>33</v>
      </c>
      <c r="B6" s="8">
        <v>89335749</v>
      </c>
      <c r="C6" s="8">
        <v>157414144</v>
      </c>
      <c r="D6" s="8">
        <v>105313011</v>
      </c>
      <c r="E6">
        <f t="shared" si="0"/>
        <v>0.56752047007923256</v>
      </c>
      <c r="F6" s="8">
        <f t="shared" si="1"/>
        <v>52101133</v>
      </c>
      <c r="G6" s="1">
        <f t="shared" si="2"/>
        <v>29568459.491820615</v>
      </c>
    </row>
    <row r="7" spans="1:7" x14ac:dyDescent="0.25">
      <c r="A7" t="s">
        <v>37</v>
      </c>
      <c r="B7" s="8">
        <v>200280589</v>
      </c>
      <c r="C7" s="8">
        <v>309250254</v>
      </c>
      <c r="D7" s="8">
        <v>202039628</v>
      </c>
      <c r="E7">
        <f t="shared" si="0"/>
        <v>0.64763273888855077</v>
      </c>
      <c r="F7" s="8">
        <f t="shared" si="1"/>
        <v>107210626</v>
      </c>
      <c r="G7" s="1">
        <f t="shared" si="2"/>
        <v>69433111.354336068</v>
      </c>
    </row>
    <row r="8" spans="1:7" x14ac:dyDescent="0.25">
      <c r="A8" t="s">
        <v>41</v>
      </c>
      <c r="B8" s="8">
        <v>0</v>
      </c>
      <c r="C8" s="8">
        <v>0</v>
      </c>
      <c r="D8" s="8">
        <v>0</v>
      </c>
      <c r="E8" s="8">
        <v>0</v>
      </c>
      <c r="F8" s="8">
        <f t="shared" si="1"/>
        <v>0</v>
      </c>
      <c r="G8" s="1">
        <f t="shared" si="2"/>
        <v>0</v>
      </c>
    </row>
    <row r="9" spans="1:7" x14ac:dyDescent="0.25">
      <c r="A9" t="s">
        <v>44</v>
      </c>
      <c r="B9" s="8">
        <v>207601037</v>
      </c>
      <c r="C9" s="8">
        <v>275373190</v>
      </c>
      <c r="D9" s="8">
        <v>185630449</v>
      </c>
      <c r="E9">
        <f t="shared" si="0"/>
        <v>0.75388979224883879</v>
      </c>
      <c r="F9" s="8">
        <f t="shared" si="1"/>
        <v>89742741</v>
      </c>
      <c r="G9" s="1">
        <f t="shared" si="2"/>
        <v>67656136.368331343</v>
      </c>
    </row>
    <row r="10" spans="1:7" x14ac:dyDescent="0.25">
      <c r="A10" t="s">
        <v>46</v>
      </c>
      <c r="B10" s="8">
        <v>194029853</v>
      </c>
      <c r="C10" s="8">
        <v>331827040</v>
      </c>
      <c r="D10" s="8">
        <v>224660429</v>
      </c>
      <c r="E10">
        <f t="shared" si="0"/>
        <v>0.58473189225326538</v>
      </c>
      <c r="F10" s="8">
        <f t="shared" si="1"/>
        <v>107166611</v>
      </c>
      <c r="G10" s="1">
        <f t="shared" si="2"/>
        <v>62663735.236399606</v>
      </c>
    </row>
    <row r="11" spans="1:7" x14ac:dyDescent="0.25">
      <c r="A11" t="s">
        <v>48</v>
      </c>
      <c r="B11" s="8">
        <v>137161398</v>
      </c>
      <c r="C11" s="8">
        <v>220981969</v>
      </c>
      <c r="D11" s="8">
        <v>156818804</v>
      </c>
      <c r="E11">
        <f t="shared" si="0"/>
        <v>0.62069045099331155</v>
      </c>
      <c r="F11" s="8">
        <f t="shared" si="1"/>
        <v>64163165</v>
      </c>
      <c r="G11" s="1">
        <f t="shared" si="2"/>
        <v>39825463.821008265</v>
      </c>
    </row>
    <row r="12" spans="1:7" x14ac:dyDescent="0.25">
      <c r="A12" t="s">
        <v>52</v>
      </c>
      <c r="B12" s="8">
        <v>84945319</v>
      </c>
      <c r="C12" s="8">
        <v>134759418</v>
      </c>
      <c r="D12" s="8">
        <v>93162610</v>
      </c>
      <c r="E12">
        <f t="shared" si="0"/>
        <v>0.63034792121171079</v>
      </c>
      <c r="F12" s="8">
        <f t="shared" si="1"/>
        <v>41596808</v>
      </c>
      <c r="G12" s="1">
        <f t="shared" si="2"/>
        <v>26220461.451842662</v>
      </c>
    </row>
    <row r="13" spans="1:7" x14ac:dyDescent="0.25">
      <c r="A13" t="s">
        <v>126</v>
      </c>
      <c r="B13" s="8">
        <v>69169864</v>
      </c>
      <c r="C13" s="8">
        <v>105137614</v>
      </c>
      <c r="D13" s="8">
        <v>79829513</v>
      </c>
      <c r="E13">
        <f t="shared" si="0"/>
        <v>0.65789836166531224</v>
      </c>
      <c r="F13" s="8">
        <f t="shared" si="1"/>
        <v>25308101</v>
      </c>
      <c r="G13" s="1">
        <f t="shared" si="2"/>
        <v>16650158.18476025</v>
      </c>
    </row>
    <row r="14" spans="1:7" x14ac:dyDescent="0.25">
      <c r="A14" t="s">
        <v>59</v>
      </c>
      <c r="B14" s="8">
        <v>131504599</v>
      </c>
      <c r="C14" s="8">
        <v>263183339</v>
      </c>
      <c r="D14" s="8">
        <v>186156119</v>
      </c>
      <c r="E14">
        <f t="shared" si="0"/>
        <v>0.49966916408792883</v>
      </c>
      <c r="F14" s="8">
        <f t="shared" si="1"/>
        <v>77027220</v>
      </c>
      <c r="G14" s="1">
        <f t="shared" si="2"/>
        <v>38488126.629416995</v>
      </c>
    </row>
    <row r="15" spans="1:7" x14ac:dyDescent="0.25">
      <c r="A15" t="s">
        <v>125</v>
      </c>
      <c r="B15" s="8">
        <v>33569476</v>
      </c>
      <c r="C15" s="8">
        <v>103799399</v>
      </c>
      <c r="D15" s="8">
        <v>65726891</v>
      </c>
      <c r="E15">
        <f t="shared" si="0"/>
        <v>0.32340722897634505</v>
      </c>
      <c r="F15" s="8">
        <f t="shared" si="1"/>
        <v>38072508</v>
      </c>
      <c r="G15" s="1">
        <f t="shared" si="2"/>
        <v>12312924.31245973</v>
      </c>
    </row>
    <row r="16" spans="1:7" x14ac:dyDescent="0.25">
      <c r="A16" t="s">
        <v>67</v>
      </c>
      <c r="B16" s="8">
        <v>462934358</v>
      </c>
      <c r="C16" s="8">
        <v>792414214</v>
      </c>
      <c r="D16" s="8">
        <v>495347239</v>
      </c>
      <c r="E16">
        <f t="shared" si="0"/>
        <v>0.58420753921509039</v>
      </c>
      <c r="F16" s="8">
        <f t="shared" si="1"/>
        <v>297066975</v>
      </c>
      <c r="G16" s="1">
        <f t="shared" si="2"/>
        <v>173548766.44682077</v>
      </c>
    </row>
    <row r="17" spans="1:7" x14ac:dyDescent="0.25">
      <c r="A17" t="s">
        <v>69</v>
      </c>
      <c r="B17" s="8">
        <v>132535000</v>
      </c>
      <c r="C17" s="8">
        <v>241277000</v>
      </c>
      <c r="D17" s="8">
        <v>172858000</v>
      </c>
      <c r="E17">
        <f t="shared" si="0"/>
        <v>0.54930639886934929</v>
      </c>
      <c r="F17" s="8">
        <f t="shared" si="1"/>
        <v>68419000</v>
      </c>
      <c r="G17" s="1">
        <f t="shared" si="2"/>
        <v>37582994.50424201</v>
      </c>
    </row>
    <row r="18" spans="1:7" x14ac:dyDescent="0.25">
      <c r="A18" t="s">
        <v>71</v>
      </c>
      <c r="B18" s="8">
        <v>30729928</v>
      </c>
      <c r="C18" s="8">
        <v>71310596</v>
      </c>
      <c r="D18" s="8">
        <v>42997101</v>
      </c>
      <c r="E18">
        <f t="shared" si="0"/>
        <v>0.43093074134452614</v>
      </c>
      <c r="F18" s="8">
        <f t="shared" si="1"/>
        <v>28313495</v>
      </c>
      <c r="G18" s="1">
        <f t="shared" si="2"/>
        <v>12201155.390404534</v>
      </c>
    </row>
    <row r="19" spans="1:7" x14ac:dyDescent="0.25">
      <c r="A19" t="s">
        <v>74</v>
      </c>
      <c r="B19" s="8">
        <v>21297000</v>
      </c>
      <c r="C19" s="8">
        <v>60180000</v>
      </c>
      <c r="D19" s="8">
        <v>40555000</v>
      </c>
      <c r="E19">
        <f t="shared" si="0"/>
        <v>0.35388833499501493</v>
      </c>
      <c r="F19" s="8">
        <f t="shared" si="1"/>
        <v>19625000</v>
      </c>
      <c r="G19" s="1">
        <f t="shared" si="2"/>
        <v>6945058.5742771681</v>
      </c>
    </row>
    <row r="20" spans="1:7" x14ac:dyDescent="0.25">
      <c r="A20" t="s">
        <v>78</v>
      </c>
      <c r="B20" s="8">
        <v>291503000</v>
      </c>
      <c r="C20" s="8">
        <v>503215000</v>
      </c>
      <c r="D20" s="8">
        <v>318084000</v>
      </c>
      <c r="E20">
        <f t="shared" si="0"/>
        <v>0.57928122174418484</v>
      </c>
      <c r="F20" s="8">
        <f t="shared" si="1"/>
        <v>185131000</v>
      </c>
      <c r="G20" s="1">
        <f t="shared" si="2"/>
        <v>107242911.86272268</v>
      </c>
    </row>
    <row r="21" spans="1:7" x14ac:dyDescent="0.25">
      <c r="A21" t="s">
        <v>80</v>
      </c>
      <c r="B21" s="8">
        <v>360535000</v>
      </c>
      <c r="C21" s="8">
        <v>575431000</v>
      </c>
      <c r="D21" s="8">
        <v>366826000</v>
      </c>
      <c r="E21">
        <f t="shared" si="0"/>
        <v>0.62654775290173803</v>
      </c>
      <c r="F21" s="8">
        <f t="shared" si="1"/>
        <v>208605000</v>
      </c>
      <c r="G21" s="1">
        <f t="shared" si="2"/>
        <v>130700993.99406706</v>
      </c>
    </row>
    <row r="22" spans="1:7" x14ac:dyDescent="0.25">
      <c r="A22" t="s">
        <v>82</v>
      </c>
      <c r="B22" s="8">
        <v>37953459</v>
      </c>
      <c r="C22" s="8">
        <v>70706705</v>
      </c>
      <c r="D22" s="8">
        <v>43846680</v>
      </c>
      <c r="E22">
        <f t="shared" si="0"/>
        <v>0.53677312498157004</v>
      </c>
      <c r="F22" s="8">
        <f t="shared" si="1"/>
        <v>26860025</v>
      </c>
      <c r="G22" s="1">
        <f t="shared" si="2"/>
        <v>14417739.556333095</v>
      </c>
    </row>
    <row r="23" spans="1:7" x14ac:dyDescent="0.25">
      <c r="A23" t="s">
        <v>127</v>
      </c>
      <c r="B23" s="8">
        <v>420228655</v>
      </c>
      <c r="C23" s="8">
        <v>561789563</v>
      </c>
      <c r="D23" s="8">
        <v>360159685</v>
      </c>
      <c r="E23">
        <f t="shared" si="0"/>
        <v>0.74801791040037535</v>
      </c>
      <c r="F23" s="8">
        <f t="shared" si="1"/>
        <v>201629878</v>
      </c>
      <c r="G23" s="1">
        <f t="shared" si="2"/>
        <v>150822760.01584262</v>
      </c>
    </row>
    <row r="24" spans="1:7" x14ac:dyDescent="0.25">
      <c r="A24" t="s">
        <v>87</v>
      </c>
      <c r="B24" s="8">
        <v>34071569</v>
      </c>
      <c r="C24" s="8">
        <v>79535143</v>
      </c>
      <c r="D24" s="8">
        <v>39551166</v>
      </c>
      <c r="E24">
        <f t="shared" si="0"/>
        <v>0.428383827762779</v>
      </c>
      <c r="F24" s="8">
        <f t="shared" si="1"/>
        <v>39983977</v>
      </c>
      <c r="G24" s="1">
        <f t="shared" si="2"/>
        <v>17128489.116438918</v>
      </c>
    </row>
    <row r="25" spans="1:7" x14ac:dyDescent="0.25">
      <c r="A25" t="s">
        <v>90</v>
      </c>
      <c r="B25" s="8">
        <v>304065585</v>
      </c>
      <c r="C25" s="8">
        <v>546492425</v>
      </c>
      <c r="D25" s="8">
        <v>340471380</v>
      </c>
      <c r="E25">
        <f t="shared" si="0"/>
        <v>0.55639487592165615</v>
      </c>
      <c r="F25" s="8">
        <f t="shared" si="1"/>
        <v>206021045</v>
      </c>
      <c r="G25" s="1">
        <f t="shared" si="2"/>
        <v>114629053.77002494</v>
      </c>
    </row>
    <row r="26" spans="1:7" x14ac:dyDescent="0.25">
      <c r="A26" t="s">
        <v>94</v>
      </c>
      <c r="B26" s="8">
        <v>46248687</v>
      </c>
      <c r="C26" s="8">
        <v>123500096</v>
      </c>
      <c r="D26" s="8">
        <v>76883785</v>
      </c>
      <c r="E26">
        <f t="shared" si="0"/>
        <v>0.37448300445045807</v>
      </c>
      <c r="F26" s="8">
        <f t="shared" si="1"/>
        <v>46616311</v>
      </c>
      <c r="G26" s="1">
        <f t="shared" si="2"/>
        <v>17457016.199676938</v>
      </c>
    </row>
    <row r="27" spans="1:7" x14ac:dyDescent="0.25">
      <c r="A27" t="s">
        <v>98</v>
      </c>
      <c r="B27" s="8">
        <v>13223862</v>
      </c>
      <c r="C27" s="8">
        <v>30829770</v>
      </c>
      <c r="D27" s="8">
        <v>18373199</v>
      </c>
      <c r="E27">
        <f t="shared" si="0"/>
        <v>0.428931581390325</v>
      </c>
      <c r="F27" s="8">
        <f t="shared" si="1"/>
        <v>12456571</v>
      </c>
      <c r="G27" s="1">
        <f t="shared" si="2"/>
        <v>5343016.6977308625</v>
      </c>
    </row>
    <row r="28" spans="1:7" x14ac:dyDescent="0.25">
      <c r="A28" t="s">
        <v>101</v>
      </c>
      <c r="B28" s="8">
        <v>23929425</v>
      </c>
      <c r="C28" s="8">
        <v>57027272</v>
      </c>
      <c r="D28" s="8">
        <v>38127930</v>
      </c>
      <c r="E28">
        <f t="shared" si="0"/>
        <v>0.41961370692955469</v>
      </c>
      <c r="F28" s="8">
        <f t="shared" si="1"/>
        <v>18899342</v>
      </c>
      <c r="G28" s="1">
        <f t="shared" si="2"/>
        <v>7930422.9551494243</v>
      </c>
    </row>
    <row r="29" spans="1:7" x14ac:dyDescent="0.25">
      <c r="A29" t="s">
        <v>104</v>
      </c>
      <c r="B29" s="8">
        <v>117387239</v>
      </c>
      <c r="C29" s="8">
        <v>230613325</v>
      </c>
      <c r="D29" s="8">
        <v>151392522</v>
      </c>
      <c r="E29">
        <f t="shared" si="0"/>
        <v>0.50902192663845425</v>
      </c>
      <c r="F29" s="8">
        <f t="shared" si="1"/>
        <v>79220803</v>
      </c>
      <c r="G29" s="1">
        <f t="shared" si="2"/>
        <v>40325125.772905439</v>
      </c>
    </row>
    <row r="30" spans="1:7" x14ac:dyDescent="0.25">
      <c r="A30" t="s">
        <v>128</v>
      </c>
      <c r="B30" s="8">
        <v>24524047</v>
      </c>
      <c r="C30" s="8">
        <v>59640723</v>
      </c>
      <c r="D30" s="8">
        <v>36973318</v>
      </c>
      <c r="E30">
        <f t="shared" si="0"/>
        <v>0.41119633978950926</v>
      </c>
      <c r="F30" s="8">
        <f t="shared" si="1"/>
        <v>22667405</v>
      </c>
      <c r="G30" s="1">
        <f t="shared" si="2"/>
        <v>9320753.9685264211</v>
      </c>
    </row>
    <row r="31" spans="1:7" x14ac:dyDescent="0.25">
      <c r="A31" t="s">
        <v>129</v>
      </c>
      <c r="B31" s="8">
        <v>277311323</v>
      </c>
      <c r="C31" s="8">
        <v>453185952</v>
      </c>
      <c r="D31" s="8">
        <v>337939769</v>
      </c>
      <c r="E31">
        <f t="shared" si="0"/>
        <v>0.61191509087201357</v>
      </c>
      <c r="F31" s="8">
        <f t="shared" si="1"/>
        <v>115246183</v>
      </c>
      <c r="G31" s="1">
        <f t="shared" si="2"/>
        <v>70520878.543097705</v>
      </c>
    </row>
    <row r="32" spans="1:7" x14ac:dyDescent="0.25">
      <c r="A32" t="s">
        <v>130</v>
      </c>
      <c r="B32" s="8">
        <v>26187497</v>
      </c>
      <c r="C32" s="8">
        <v>59791479</v>
      </c>
      <c r="D32" s="8">
        <v>39298804</v>
      </c>
      <c r="E32">
        <f t="shared" si="0"/>
        <v>0.43798041858104897</v>
      </c>
      <c r="F32" s="8">
        <f t="shared" si="1"/>
        <v>20492675</v>
      </c>
      <c r="G32" s="1">
        <f t="shared" si="2"/>
        <v>8975390.3743453976</v>
      </c>
    </row>
    <row r="33" spans="1:7" x14ac:dyDescent="0.25">
      <c r="A33" t="s">
        <v>119</v>
      </c>
      <c r="B33" s="8">
        <v>62692339</v>
      </c>
      <c r="C33" s="8">
        <v>174978246</v>
      </c>
      <c r="D33" s="8">
        <v>104683709</v>
      </c>
      <c r="E33">
        <f t="shared" si="0"/>
        <v>0.35828647522275425</v>
      </c>
      <c r="F33" s="8">
        <f t="shared" si="1"/>
        <v>70294537</v>
      </c>
      <c r="G33" s="1">
        <f t="shared" si="2"/>
        <v>25185581.889145482</v>
      </c>
    </row>
    <row r="34" spans="1:7" x14ac:dyDescent="0.25">
      <c r="A34" t="s">
        <v>122</v>
      </c>
      <c r="B34" s="8">
        <v>62423265</v>
      </c>
      <c r="C34" s="8">
        <v>137591165</v>
      </c>
      <c r="D34" s="8">
        <v>108131714</v>
      </c>
      <c r="E34">
        <f t="shared" si="0"/>
        <v>0.45368657936721446</v>
      </c>
      <c r="F34" s="8">
        <f t="shared" si="1"/>
        <v>29459451</v>
      </c>
      <c r="G34" s="1">
        <f t="shared" si="2"/>
        <v>13365357.554226065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QualitySafety_FINAL Search and </vt:lpstr>
      <vt:lpstr>Total Penalties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Kruse, Jennifer (ETW)</dc:creator>
  <cp:lastModifiedBy>Kruse, Jennifer (ETW)</cp:lastModifiedBy>
  <dcterms:created xsi:type="dcterms:W3CDTF">2015-02-17T23:28:42Z</dcterms:created>
  <dcterms:modified xsi:type="dcterms:W3CDTF">2015-02-23T18:16:31Z</dcterms:modified>
</cp:coreProperties>
</file>