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defaultThemeVersion="153222"/>
  <bookViews>
    <workbookView xWindow="180" yWindow="0" windowWidth="25600" windowHeight="14640" tabRatio="962" firstSheet="2" activeTab="2"/>
  </bookViews>
  <sheets>
    <sheet name="About" sheetId="9" r:id="rId1"/>
    <sheet name="Definitions" sheetId="6" r:id="rId2"/>
    <sheet name="2014 Top 10 CB Chart" sheetId="15" r:id="rId3"/>
    <sheet name="Top102014-2013Profit-CB Table" sheetId="23" r:id="rId4"/>
    <sheet name="2013-2014 Combined-All" sheetId="13" r:id="rId5"/>
    <sheet name="2013-2014 CBS-Rev-Portions" sheetId="19" r:id="rId6"/>
    <sheet name="2013-2014 Combined-sortedprofit" sheetId="22" r:id="rId7"/>
    <sheet name="Origina CB Data 2014" sheetId="1" r:id="rId8"/>
    <sheet name="Original CB Data 2013" sheetId="14" r:id="rId9"/>
  </sheets>
  <definedNames>
    <definedName name="_xlnm._FilterDatabase" localSheetId="5" hidden="1">'2013-2014 CBS-Rev-Portions'!$A$1:$Y$77</definedName>
    <definedName name="_xlnm._FilterDatabase" localSheetId="4" hidden="1">'2013-2014 Combined-All'!$A$1:$AF$77</definedName>
    <definedName name="_xlnm._FilterDatabase" localSheetId="6" hidden="1">'2013-2014 Combined-sortedprofit'!$A$1:$P$69</definedName>
    <definedName name="_xlnm._FilterDatabase" localSheetId="2" hidden="1">'2014 Top 10 CB Chart'!$A$1:$W$28</definedName>
    <definedName name="_xlnm._FilterDatabase" localSheetId="7" hidden="1">'Origina CB Data 2014'!$A$1:$W$77</definedName>
    <definedName name="OLE_LINK1" localSheetId="0">About!$B$3</definedName>
  </definedNames>
  <calcPr calcId="162912" concurrentCalc="0"/>
  <extLst>
    <ext xmlns:mx="http://schemas.microsoft.com/office/mac/excel/2008/main" uri="{7523E5D3-25F3-A5E0-1632-64F254C22452}">
      <mx:ArchID Flags="2"/>
    </ext>
  </extLst>
</workbook>
</file>

<file path=xl/calcChain.xml><?xml version="1.0" encoding="utf-8"?>
<calcChain xmlns="http://schemas.openxmlformats.org/spreadsheetml/2006/main">
  <c r="AC2" i="13" l="1"/>
  <c r="AC3" i="13"/>
  <c r="AC4" i="13"/>
  <c r="AC5" i="13"/>
  <c r="AC6" i="13"/>
  <c r="AC7" i="13"/>
  <c r="AC8" i="13"/>
  <c r="AC9" i="13"/>
  <c r="AC10" i="13"/>
  <c r="AC11" i="13"/>
  <c r="AC12" i="13"/>
  <c r="AC13" i="13"/>
  <c r="AC14" i="13"/>
  <c r="AC16" i="13"/>
  <c r="AC17" i="13"/>
  <c r="AC18" i="13"/>
  <c r="AC19" i="13"/>
  <c r="AC20" i="13"/>
  <c r="AC21" i="13"/>
  <c r="AC22" i="13"/>
  <c r="AC23" i="13"/>
  <c r="AC24" i="13"/>
  <c r="AA25" i="13"/>
  <c r="AC25" i="13"/>
  <c r="AC26" i="13"/>
  <c r="AC27" i="13"/>
  <c r="AC28" i="13"/>
  <c r="AC29" i="13"/>
  <c r="AC30" i="13"/>
  <c r="AC31" i="13"/>
  <c r="AC32" i="13"/>
  <c r="AC34" i="13"/>
  <c r="AC35" i="13"/>
  <c r="AC36" i="13"/>
  <c r="AC37" i="13"/>
  <c r="AC38" i="13"/>
  <c r="AC39" i="13"/>
  <c r="AC40" i="13"/>
  <c r="AC41" i="13"/>
  <c r="AC42" i="13"/>
  <c r="AC43" i="13"/>
  <c r="AC44" i="13"/>
  <c r="AC45" i="13"/>
  <c r="AC46" i="13"/>
  <c r="AC47" i="13"/>
  <c r="AC48" i="13"/>
  <c r="AC49" i="13"/>
  <c r="AC50" i="13"/>
  <c r="AC51" i="13"/>
  <c r="AC52" i="13"/>
  <c r="AC53" i="13"/>
  <c r="AC54" i="13"/>
  <c r="AC55" i="13"/>
  <c r="AC56" i="13"/>
  <c r="AC57" i="13"/>
  <c r="AC58" i="13"/>
  <c r="AC59" i="13"/>
  <c r="AC60" i="13"/>
  <c r="AC63" i="13"/>
  <c r="Z9" i="19"/>
  <c r="Z13" i="19"/>
  <c r="Z16" i="19"/>
  <c r="Z28" i="19"/>
  <c r="Z8" i="19"/>
  <c r="Z27" i="19"/>
  <c r="Z12" i="19"/>
  <c r="Z25" i="19"/>
  <c r="Z4" i="19"/>
  <c r="Z24" i="19"/>
  <c r="Z10" i="19"/>
  <c r="Z18" i="19"/>
  <c r="Z58" i="19"/>
  <c r="Z46" i="19"/>
  <c r="Z22" i="19"/>
  <c r="Z19" i="19"/>
  <c r="Z15" i="19"/>
  <c r="Z32" i="19"/>
  <c r="Z5" i="19"/>
  <c r="Z26" i="19"/>
  <c r="Z21" i="19"/>
  <c r="Z34" i="19"/>
  <c r="W60" i="19"/>
  <c r="Z60" i="19"/>
  <c r="Z20" i="19"/>
  <c r="Z35" i="19"/>
  <c r="Z42" i="19"/>
  <c r="Z6" i="19"/>
  <c r="Z47" i="19"/>
  <c r="Z39" i="19"/>
  <c r="Z38" i="19"/>
  <c r="Z59" i="19"/>
  <c r="Z23" i="19"/>
  <c r="Z29" i="19"/>
  <c r="Z40" i="19"/>
  <c r="Z52" i="19"/>
  <c r="Z41" i="19"/>
  <c r="Z14" i="19"/>
  <c r="Z2" i="19"/>
  <c r="Z45" i="19"/>
  <c r="Z43" i="19"/>
  <c r="Z11" i="19"/>
  <c r="Z7" i="19"/>
  <c r="Z50" i="19"/>
  <c r="Z48" i="19"/>
  <c r="Z30" i="19"/>
  <c r="Z17" i="19"/>
  <c r="Z57" i="19"/>
  <c r="Z31" i="19"/>
  <c r="Z49" i="19"/>
  <c r="Z44" i="19"/>
  <c r="Z53" i="19"/>
  <c r="Z33" i="19"/>
  <c r="Z36" i="19"/>
  <c r="Z55" i="19"/>
  <c r="Z51" i="19"/>
  <c r="Z37" i="19"/>
  <c r="Z56" i="19"/>
  <c r="Z54" i="19"/>
  <c r="Z61" i="19"/>
  <c r="L62" i="19"/>
  <c r="N62" i="19"/>
  <c r="W62" i="19"/>
  <c r="Z62" i="19"/>
  <c r="Z3" i="19"/>
  <c r="V8" i="19"/>
  <c r="V27" i="19"/>
  <c r="V12" i="19"/>
  <c r="V25" i="19"/>
  <c r="V4" i="19"/>
  <c r="V24" i="19"/>
  <c r="V10" i="19"/>
  <c r="V18" i="19"/>
  <c r="V58" i="19"/>
  <c r="V46" i="19"/>
  <c r="V22" i="19"/>
  <c r="V19" i="19"/>
  <c r="V15" i="19"/>
  <c r="V32" i="19"/>
  <c r="V5" i="19"/>
  <c r="V26" i="19"/>
  <c r="V21" i="19"/>
  <c r="V34" i="19"/>
  <c r="S60" i="19"/>
  <c r="V60" i="19"/>
  <c r="V20" i="19"/>
  <c r="V35" i="19"/>
  <c r="V42" i="19"/>
  <c r="V6" i="19"/>
  <c r="V47" i="19"/>
  <c r="V39" i="19"/>
  <c r="V38" i="19"/>
  <c r="V59" i="19"/>
  <c r="V23" i="19"/>
  <c r="V29" i="19"/>
  <c r="V40" i="19"/>
  <c r="V52" i="19"/>
  <c r="V41" i="19"/>
  <c r="V14" i="19"/>
  <c r="V2" i="19"/>
  <c r="V45" i="19"/>
  <c r="V43" i="19"/>
  <c r="V11" i="19"/>
  <c r="V7" i="19"/>
  <c r="V50" i="19"/>
  <c r="V48" i="19"/>
  <c r="V30" i="19"/>
  <c r="V17" i="19"/>
  <c r="V57" i="19"/>
  <c r="V31" i="19"/>
  <c r="V49" i="19"/>
  <c r="V44" i="19"/>
  <c r="V53" i="19"/>
  <c r="V33" i="19"/>
  <c r="V36" i="19"/>
  <c r="V55" i="19"/>
  <c r="V51" i="19"/>
  <c r="V37" i="19"/>
  <c r="V56" i="19"/>
  <c r="V54" i="19"/>
  <c r="V61" i="19"/>
  <c r="S62" i="19"/>
  <c r="V62" i="19"/>
  <c r="V9" i="19"/>
  <c r="V13" i="19"/>
  <c r="V16" i="19"/>
  <c r="V28" i="19"/>
  <c r="V3" i="19"/>
  <c r="J23" i="23"/>
  <c r="J26" i="23"/>
  <c r="J5" i="23"/>
  <c r="J3" i="23"/>
  <c r="J29" i="23"/>
  <c r="J17" i="23"/>
  <c r="J9" i="23"/>
  <c r="J19" i="23"/>
  <c r="J8" i="23"/>
  <c r="J28" i="23"/>
  <c r="J31" i="23"/>
  <c r="J14" i="23"/>
  <c r="J4" i="23"/>
  <c r="J7" i="23"/>
  <c r="J25" i="23"/>
  <c r="J27" i="23"/>
  <c r="J12" i="23"/>
  <c r="J33" i="23"/>
  <c r="J15" i="23"/>
  <c r="J18" i="23"/>
  <c r="J11" i="23"/>
  <c r="J6" i="23"/>
  <c r="J2" i="23"/>
  <c r="J30" i="23"/>
  <c r="J10" i="23"/>
  <c r="J22" i="23"/>
  <c r="J32" i="23"/>
  <c r="J21" i="23"/>
  <c r="J20" i="23"/>
  <c r="J13" i="23"/>
  <c r="J16" i="23"/>
  <c r="J24" i="23"/>
  <c r="D64" i="22"/>
  <c r="D65" i="22"/>
  <c r="Q4" i="23"/>
  <c r="Q14" i="23"/>
  <c r="Q26" i="23"/>
  <c r="Q19" i="23"/>
  <c r="Q28" i="23"/>
  <c r="Q9" i="23"/>
  <c r="Q6" i="23"/>
  <c r="Q5" i="23"/>
  <c r="Q11" i="23"/>
  <c r="Q3" i="23"/>
  <c r="Q23" i="23"/>
  <c r="Q2" i="23"/>
  <c r="Q21" i="23"/>
  <c r="Q7" i="23"/>
  <c r="Q22" i="23"/>
  <c r="Q18" i="23"/>
  <c r="Q8" i="23"/>
  <c r="Q10" i="23"/>
  <c r="Q24" i="23"/>
  <c r="Q13" i="23"/>
  <c r="Q12" i="23"/>
  <c r="Q27" i="23"/>
  <c r="Q17" i="23"/>
  <c r="Q20" i="23"/>
  <c r="Q16" i="23"/>
  <c r="Q25" i="23"/>
  <c r="Q15" i="23"/>
  <c r="G9" i="19"/>
  <c r="G13" i="19"/>
  <c r="G16" i="19"/>
  <c r="G28" i="19"/>
  <c r="G8" i="19"/>
  <c r="G27" i="19"/>
  <c r="G12" i="19"/>
  <c r="G25" i="19"/>
  <c r="G4" i="19"/>
  <c r="G24" i="19"/>
  <c r="G10" i="19"/>
  <c r="G18" i="19"/>
  <c r="G58" i="19"/>
  <c r="G46" i="19"/>
  <c r="G22" i="19"/>
  <c r="G19" i="19"/>
  <c r="G15" i="19"/>
  <c r="G32" i="19"/>
  <c r="G5" i="19"/>
  <c r="G26" i="19"/>
  <c r="G21" i="19"/>
  <c r="G34" i="19"/>
  <c r="G60" i="19"/>
  <c r="G20" i="19"/>
  <c r="G35" i="19"/>
  <c r="G42" i="19"/>
  <c r="G6" i="19"/>
  <c r="G47" i="19"/>
  <c r="G39" i="19"/>
  <c r="G38" i="19"/>
  <c r="G59" i="19"/>
  <c r="G23" i="19"/>
  <c r="G29" i="19"/>
  <c r="G40" i="19"/>
  <c r="G52" i="19"/>
  <c r="G41" i="19"/>
  <c r="G14" i="19"/>
  <c r="G2" i="19"/>
  <c r="G45" i="19"/>
  <c r="G43" i="19"/>
  <c r="G11" i="19"/>
  <c r="G7" i="19"/>
  <c r="G50" i="19"/>
  <c r="G48" i="19"/>
  <c r="G30" i="19"/>
  <c r="G17" i="19"/>
  <c r="G57" i="19"/>
  <c r="G31" i="19"/>
  <c r="G49" i="19"/>
  <c r="G44" i="19"/>
  <c r="G53" i="19"/>
  <c r="G33" i="19"/>
  <c r="G36" i="19"/>
  <c r="G55" i="19"/>
  <c r="G51" i="19"/>
  <c r="G37" i="19"/>
  <c r="G56" i="19"/>
  <c r="G54" i="19"/>
  <c r="G61" i="19"/>
  <c r="G62" i="19"/>
  <c r="G3" i="19"/>
  <c r="M63" i="22"/>
  <c r="P65" i="22"/>
  <c r="I62" i="19"/>
  <c r="Y62" i="19"/>
  <c r="X62" i="19"/>
  <c r="U62" i="19"/>
  <c r="T62" i="19"/>
  <c r="P62" i="19"/>
  <c r="Y54" i="19"/>
  <c r="X54" i="19"/>
  <c r="U54" i="19"/>
  <c r="T54" i="19"/>
  <c r="Y56" i="19"/>
  <c r="X56" i="19"/>
  <c r="U56" i="19"/>
  <c r="T56" i="19"/>
  <c r="Y37" i="19"/>
  <c r="X37" i="19"/>
  <c r="U37" i="19"/>
  <c r="T37" i="19"/>
  <c r="Y51" i="19"/>
  <c r="X51" i="19"/>
  <c r="U51" i="19"/>
  <c r="T51" i="19"/>
  <c r="Y55" i="19"/>
  <c r="X55" i="19"/>
  <c r="U55" i="19"/>
  <c r="T55" i="19"/>
  <c r="Y36" i="19"/>
  <c r="X36" i="19"/>
  <c r="U36" i="19"/>
  <c r="T36" i="19"/>
  <c r="Y33" i="19"/>
  <c r="X33" i="19"/>
  <c r="U33" i="19"/>
  <c r="T33" i="19"/>
  <c r="Y53" i="19"/>
  <c r="X53" i="19"/>
  <c r="U53" i="19"/>
  <c r="T53" i="19"/>
  <c r="Y44" i="19"/>
  <c r="X44" i="19"/>
  <c r="U44" i="19"/>
  <c r="T44" i="19"/>
  <c r="Y49" i="19"/>
  <c r="X49" i="19"/>
  <c r="U49" i="19"/>
  <c r="T49" i="19"/>
  <c r="Y31" i="19"/>
  <c r="X31" i="19"/>
  <c r="U31" i="19"/>
  <c r="T31" i="19"/>
  <c r="Y57" i="19"/>
  <c r="X57" i="19"/>
  <c r="U57" i="19"/>
  <c r="T57" i="19"/>
  <c r="Y17" i="19"/>
  <c r="X17" i="19"/>
  <c r="U17" i="19"/>
  <c r="T17" i="19"/>
  <c r="Y30" i="19"/>
  <c r="X30" i="19"/>
  <c r="U30" i="19"/>
  <c r="T30" i="19"/>
  <c r="Y48" i="19"/>
  <c r="X48" i="19"/>
  <c r="U48" i="19"/>
  <c r="T48" i="19"/>
  <c r="Y50" i="19"/>
  <c r="X50" i="19"/>
  <c r="U50" i="19"/>
  <c r="T50" i="19"/>
  <c r="Y7" i="19"/>
  <c r="X7" i="19"/>
  <c r="U7" i="19"/>
  <c r="T7" i="19"/>
  <c r="Y11" i="19"/>
  <c r="X11" i="19"/>
  <c r="U11" i="19"/>
  <c r="T11" i="19"/>
  <c r="Y43" i="19"/>
  <c r="X43" i="19"/>
  <c r="U43" i="19"/>
  <c r="T43" i="19"/>
  <c r="Y45" i="19"/>
  <c r="X45" i="19"/>
  <c r="U45" i="19"/>
  <c r="T45" i="19"/>
  <c r="Y2" i="19"/>
  <c r="X2" i="19"/>
  <c r="U2" i="19"/>
  <c r="T2" i="19"/>
  <c r="Y14" i="19"/>
  <c r="X14" i="19"/>
  <c r="U14" i="19"/>
  <c r="T14" i="19"/>
  <c r="Y41" i="19"/>
  <c r="X41" i="19"/>
  <c r="U41" i="19"/>
  <c r="T41" i="19"/>
  <c r="Y52" i="19"/>
  <c r="X52" i="19"/>
  <c r="U52" i="19"/>
  <c r="T52" i="19"/>
  <c r="Y40" i="19"/>
  <c r="X40" i="19"/>
  <c r="U40" i="19"/>
  <c r="T40" i="19"/>
  <c r="Y29" i="19"/>
  <c r="X29" i="19"/>
  <c r="U29" i="19"/>
  <c r="T29" i="19"/>
  <c r="Y23" i="19"/>
  <c r="X23" i="19"/>
  <c r="U23" i="19"/>
  <c r="T23" i="19"/>
  <c r="Y59" i="19"/>
  <c r="X59" i="19"/>
  <c r="Y38" i="19"/>
  <c r="X38" i="19"/>
  <c r="U38" i="19"/>
  <c r="T38" i="19"/>
  <c r="Y39" i="19"/>
  <c r="X39" i="19"/>
  <c r="U39" i="19"/>
  <c r="T39" i="19"/>
  <c r="Y47" i="19"/>
  <c r="X47" i="19"/>
  <c r="U47" i="19"/>
  <c r="T47" i="19"/>
  <c r="Y6" i="19"/>
  <c r="X6" i="19"/>
  <c r="U6" i="19"/>
  <c r="T6" i="19"/>
  <c r="Y42" i="19"/>
  <c r="X42" i="19"/>
  <c r="U42" i="19"/>
  <c r="T42" i="19"/>
  <c r="Y35" i="19"/>
  <c r="X35" i="19"/>
  <c r="U35" i="19"/>
  <c r="T35" i="19"/>
  <c r="Y20" i="19"/>
  <c r="X20" i="19"/>
  <c r="U20" i="19"/>
  <c r="T20" i="19"/>
  <c r="Y60" i="19"/>
  <c r="X60" i="19"/>
  <c r="U60" i="19"/>
  <c r="T60" i="19"/>
  <c r="Y34" i="19"/>
  <c r="X34" i="19"/>
  <c r="U34" i="19"/>
  <c r="T34" i="19"/>
  <c r="Y21" i="19"/>
  <c r="X21" i="19"/>
  <c r="U21" i="19"/>
  <c r="T21" i="19"/>
  <c r="Y26" i="19"/>
  <c r="X26" i="19"/>
  <c r="U26" i="19"/>
  <c r="T26" i="19"/>
  <c r="Y5" i="19"/>
  <c r="X5" i="19"/>
  <c r="U5" i="19"/>
  <c r="T5" i="19"/>
  <c r="Y32" i="19"/>
  <c r="X32" i="19"/>
  <c r="U32" i="19"/>
  <c r="T32" i="19"/>
  <c r="Y15" i="19"/>
  <c r="X15" i="19"/>
  <c r="U15" i="19"/>
  <c r="T15" i="19"/>
  <c r="Y19" i="19"/>
  <c r="X19" i="19"/>
  <c r="U19" i="19"/>
  <c r="T19" i="19"/>
  <c r="Y22" i="19"/>
  <c r="X22" i="19"/>
  <c r="U22" i="19"/>
  <c r="T22" i="19"/>
  <c r="Y46" i="19"/>
  <c r="X46" i="19"/>
  <c r="U46" i="19"/>
  <c r="T46" i="19"/>
  <c r="Y58" i="19"/>
  <c r="X58" i="19"/>
  <c r="Y18" i="19"/>
  <c r="X18" i="19"/>
  <c r="U18" i="19"/>
  <c r="T18" i="19"/>
  <c r="Y10" i="19"/>
  <c r="X10" i="19"/>
  <c r="U10" i="19"/>
  <c r="T10" i="19"/>
  <c r="Y24" i="19"/>
  <c r="X24" i="19"/>
  <c r="U24" i="19"/>
  <c r="T24" i="19"/>
  <c r="Y4" i="19"/>
  <c r="X4" i="19"/>
  <c r="U4" i="19"/>
  <c r="T4" i="19"/>
  <c r="Y25" i="19"/>
  <c r="X25" i="19"/>
  <c r="U25" i="19"/>
  <c r="T25" i="19"/>
  <c r="Y12" i="19"/>
  <c r="X12" i="19"/>
  <c r="U12" i="19"/>
  <c r="T12" i="19"/>
  <c r="Y27" i="19"/>
  <c r="X27" i="19"/>
  <c r="U27" i="19"/>
  <c r="T27" i="19"/>
  <c r="Y8" i="19"/>
  <c r="X8" i="19"/>
  <c r="U8" i="19"/>
  <c r="T8" i="19"/>
  <c r="Y28" i="19"/>
  <c r="X28" i="19"/>
  <c r="U28" i="19"/>
  <c r="T28" i="19"/>
  <c r="Y16" i="19"/>
  <c r="X16" i="19"/>
  <c r="U16" i="19"/>
  <c r="T16" i="19"/>
  <c r="Y13" i="19"/>
  <c r="X13" i="19"/>
  <c r="U13" i="19"/>
  <c r="T13" i="19"/>
  <c r="Y9" i="19"/>
  <c r="X9" i="19"/>
  <c r="U9" i="19"/>
  <c r="T9" i="19"/>
  <c r="Y3" i="19"/>
  <c r="X3" i="19"/>
  <c r="U3" i="19"/>
  <c r="T3" i="19"/>
  <c r="F13" i="15"/>
  <c r="U13" i="15"/>
  <c r="W13" i="15"/>
  <c r="G13" i="15"/>
  <c r="H13" i="15"/>
  <c r="I13" i="15"/>
  <c r="J13" i="15"/>
  <c r="K13" i="15"/>
  <c r="L13" i="15"/>
  <c r="M13" i="15"/>
  <c r="N13" i="15"/>
  <c r="O13" i="15"/>
  <c r="P13" i="15"/>
  <c r="E13" i="15"/>
  <c r="V13" i="15"/>
  <c r="R13" i="15"/>
  <c r="T13" i="15"/>
  <c r="S13" i="15"/>
  <c r="W11" i="15"/>
  <c r="E11" i="15"/>
  <c r="V11" i="15"/>
  <c r="T11" i="15"/>
  <c r="S11" i="15"/>
  <c r="W10" i="15"/>
  <c r="E10" i="15"/>
  <c r="V10" i="15"/>
  <c r="T10" i="15"/>
  <c r="S10" i="15"/>
  <c r="W9" i="15"/>
  <c r="E9" i="15"/>
  <c r="V9" i="15"/>
  <c r="T9" i="15"/>
  <c r="S9" i="15"/>
  <c r="W8" i="15"/>
  <c r="E8" i="15"/>
  <c r="V8" i="15"/>
  <c r="T8" i="15"/>
  <c r="S8" i="15"/>
  <c r="W7" i="15"/>
  <c r="E7" i="15"/>
  <c r="V7" i="15"/>
  <c r="T7" i="15"/>
  <c r="S7" i="15"/>
  <c r="W6" i="15"/>
  <c r="E6" i="15"/>
  <c r="V6" i="15"/>
  <c r="T6" i="15"/>
  <c r="S6" i="15"/>
  <c r="W5" i="15"/>
  <c r="E5" i="15"/>
  <c r="V5" i="15"/>
  <c r="T5" i="15"/>
  <c r="S5" i="15"/>
  <c r="W4" i="15"/>
  <c r="E4" i="15"/>
  <c r="V4" i="15"/>
  <c r="T4" i="15"/>
  <c r="S4" i="15"/>
  <c r="W3" i="15"/>
  <c r="E3" i="15"/>
  <c r="V3" i="15"/>
  <c r="T3" i="15"/>
  <c r="S3" i="15"/>
  <c r="W2" i="15"/>
  <c r="E2" i="15"/>
  <c r="V2" i="15"/>
  <c r="T2" i="15"/>
  <c r="S2" i="15"/>
  <c r="G62" i="13"/>
  <c r="AD25" i="13"/>
  <c r="AD62" i="13"/>
  <c r="AF62" i="13"/>
  <c r="J62" i="13"/>
  <c r="L62" i="13"/>
  <c r="N62" i="13"/>
  <c r="S62" i="13"/>
  <c r="T62" i="13"/>
  <c r="U62" i="13"/>
  <c r="V62" i="13"/>
  <c r="W62" i="13"/>
  <c r="X62" i="13"/>
  <c r="Y62" i="13"/>
  <c r="AE62" i="13"/>
  <c r="AA62" i="13"/>
  <c r="AC62" i="13"/>
  <c r="AB62" i="13"/>
  <c r="AF60" i="13"/>
  <c r="AE60" i="13"/>
  <c r="AB60" i="13"/>
  <c r="AF59" i="13"/>
  <c r="AE59" i="13"/>
  <c r="AB59" i="13"/>
  <c r="AF58" i="13"/>
  <c r="AE58" i="13"/>
  <c r="AB58" i="13"/>
  <c r="AF57" i="13"/>
  <c r="AE57" i="13"/>
  <c r="AB57" i="13"/>
  <c r="AF56" i="13"/>
  <c r="AE56" i="13"/>
  <c r="AB56" i="13"/>
  <c r="AF55" i="13"/>
  <c r="AE55" i="13"/>
  <c r="AB55" i="13"/>
  <c r="AF54" i="13"/>
  <c r="AE54" i="13"/>
  <c r="AB54" i="13"/>
  <c r="AF53" i="13"/>
  <c r="AE53" i="13"/>
  <c r="AB53" i="13"/>
  <c r="AF52" i="13"/>
  <c r="AE52" i="13"/>
  <c r="AB52" i="13"/>
  <c r="AF51" i="13"/>
  <c r="AE51" i="13"/>
  <c r="AB51" i="13"/>
  <c r="AF50" i="13"/>
  <c r="AE50" i="13"/>
  <c r="AB50" i="13"/>
  <c r="AF49" i="13"/>
  <c r="AE49" i="13"/>
  <c r="AB49" i="13"/>
  <c r="AF48" i="13"/>
  <c r="AE48" i="13"/>
  <c r="AB48" i="13"/>
  <c r="AF47" i="13"/>
  <c r="AE47" i="13"/>
  <c r="AB47" i="13"/>
  <c r="AF46" i="13"/>
  <c r="AE46" i="13"/>
  <c r="AB46" i="13"/>
  <c r="AF45" i="13"/>
  <c r="AE45" i="13"/>
  <c r="AB45" i="13"/>
  <c r="AF44" i="13"/>
  <c r="AE44" i="13"/>
  <c r="AB44" i="13"/>
  <c r="AF43" i="13"/>
  <c r="AE43" i="13"/>
  <c r="AB43" i="13"/>
  <c r="AF42" i="13"/>
  <c r="AE42" i="13"/>
  <c r="AB42" i="13"/>
  <c r="AF41" i="13"/>
  <c r="AE41" i="13"/>
  <c r="AB41" i="13"/>
  <c r="AF40" i="13"/>
  <c r="AE40" i="13"/>
  <c r="AB40" i="13"/>
  <c r="AF39" i="13"/>
  <c r="AE39" i="13"/>
  <c r="AB39" i="13"/>
  <c r="AF38" i="13"/>
  <c r="AE38" i="13"/>
  <c r="AB38" i="13"/>
  <c r="AF37" i="13"/>
  <c r="AE37" i="13"/>
  <c r="AB37" i="13"/>
  <c r="AF36" i="13"/>
  <c r="AE36" i="13"/>
  <c r="AB36" i="13"/>
  <c r="AF35" i="13"/>
  <c r="AE35" i="13"/>
  <c r="AB35" i="13"/>
  <c r="AF34" i="13"/>
  <c r="AE34" i="13"/>
  <c r="AB34" i="13"/>
  <c r="AF33" i="13"/>
  <c r="AE33" i="13"/>
  <c r="AF32" i="13"/>
  <c r="AE32" i="13"/>
  <c r="AB32" i="13"/>
  <c r="AF31" i="13"/>
  <c r="AE31" i="13"/>
  <c r="AB31" i="13"/>
  <c r="AF30" i="13"/>
  <c r="AE30" i="13"/>
  <c r="AB30" i="13"/>
  <c r="AF29" i="13"/>
  <c r="AE29" i="13"/>
  <c r="AB29" i="13"/>
  <c r="AF28" i="13"/>
  <c r="AE28" i="13"/>
  <c r="AB28" i="13"/>
  <c r="AF27" i="13"/>
  <c r="AE27" i="13"/>
  <c r="AB27" i="13"/>
  <c r="AF26" i="13"/>
  <c r="AE26" i="13"/>
  <c r="AB26" i="13"/>
  <c r="AF25" i="13"/>
  <c r="AE25" i="13"/>
  <c r="AB25" i="13"/>
  <c r="AF24" i="13"/>
  <c r="AE24" i="13"/>
  <c r="AB24" i="13"/>
  <c r="AF23" i="13"/>
  <c r="AE23" i="13"/>
  <c r="AB23" i="13"/>
  <c r="AF22" i="13"/>
  <c r="AE22" i="13"/>
  <c r="AB22" i="13"/>
  <c r="AF21" i="13"/>
  <c r="AE21" i="13"/>
  <c r="AB21" i="13"/>
  <c r="AF20" i="13"/>
  <c r="AE20" i="13"/>
  <c r="AB20" i="13"/>
  <c r="AF19" i="13"/>
  <c r="AE19" i="13"/>
  <c r="AB19" i="13"/>
  <c r="AF18" i="13"/>
  <c r="AE18" i="13"/>
  <c r="AB18" i="13"/>
  <c r="AF17" i="13"/>
  <c r="AE17" i="13"/>
  <c r="AB17" i="13"/>
  <c r="AF16" i="13"/>
  <c r="AE16" i="13"/>
  <c r="AB16" i="13"/>
  <c r="AF15" i="13"/>
  <c r="AE15" i="13"/>
  <c r="AF14" i="13"/>
  <c r="AE14" i="13"/>
  <c r="AB14" i="13"/>
  <c r="AF13" i="13"/>
  <c r="AE13" i="13"/>
  <c r="AB13" i="13"/>
  <c r="AF12" i="13"/>
  <c r="AE12" i="13"/>
  <c r="AB12" i="13"/>
  <c r="AF11" i="13"/>
  <c r="AE11" i="13"/>
  <c r="AB11" i="13"/>
  <c r="AF10" i="13"/>
  <c r="AE10" i="13"/>
  <c r="AB10" i="13"/>
  <c r="AF9" i="13"/>
  <c r="AE9" i="13"/>
  <c r="AB9" i="13"/>
  <c r="AF8" i="13"/>
  <c r="AE8" i="13"/>
  <c r="AB8" i="13"/>
  <c r="AF7" i="13"/>
  <c r="AE7" i="13"/>
  <c r="AB7" i="13"/>
  <c r="AF6" i="13"/>
  <c r="AE6" i="13"/>
  <c r="AB6" i="13"/>
  <c r="AF5" i="13"/>
  <c r="AE5" i="13"/>
  <c r="AB5" i="13"/>
  <c r="AF4" i="13"/>
  <c r="AE4" i="13"/>
  <c r="AB4" i="13"/>
  <c r="AF3" i="13"/>
  <c r="AE3" i="13"/>
  <c r="AB3" i="13"/>
  <c r="AF2" i="13"/>
  <c r="AE2" i="13"/>
  <c r="AB2" i="13"/>
  <c r="E2" i="1"/>
  <c r="S2" i="1"/>
  <c r="E4" i="1"/>
  <c r="S4" i="1"/>
  <c r="E5" i="1"/>
  <c r="S5" i="1"/>
  <c r="E3" i="1"/>
  <c r="S3" i="1"/>
  <c r="E6" i="1"/>
  <c r="S6" i="1"/>
  <c r="E7" i="1"/>
  <c r="S7" i="1"/>
  <c r="E8" i="1"/>
  <c r="S8" i="1"/>
  <c r="E9" i="1"/>
  <c r="S9" i="1"/>
  <c r="E10" i="1"/>
  <c r="S10" i="1"/>
  <c r="E11" i="1"/>
  <c r="S11" i="1"/>
  <c r="E12" i="1"/>
  <c r="S12" i="1"/>
  <c r="E13" i="1"/>
  <c r="S13" i="1"/>
  <c r="E14" i="1"/>
  <c r="S14" i="1"/>
  <c r="E15" i="1"/>
  <c r="E16" i="1"/>
  <c r="E17" i="1"/>
  <c r="S17" i="1"/>
  <c r="E18" i="1"/>
  <c r="S18" i="1"/>
  <c r="E19" i="1"/>
  <c r="S19" i="1"/>
  <c r="E20" i="1"/>
  <c r="S20" i="1"/>
  <c r="E21" i="1"/>
  <c r="S21" i="1"/>
  <c r="E22" i="1"/>
  <c r="S22" i="1"/>
  <c r="E23" i="1"/>
  <c r="S23" i="1"/>
  <c r="E24" i="1"/>
  <c r="S24" i="1"/>
  <c r="E25" i="1"/>
  <c r="S25" i="1"/>
  <c r="E26" i="1"/>
  <c r="S26" i="1"/>
  <c r="E27" i="1"/>
  <c r="S27" i="1"/>
  <c r="E28" i="1"/>
  <c r="S28" i="1"/>
  <c r="E29" i="1"/>
  <c r="S29" i="1"/>
  <c r="E30" i="1"/>
  <c r="S30" i="1"/>
  <c r="E31" i="1"/>
  <c r="S31" i="1"/>
  <c r="E32" i="1"/>
  <c r="S32" i="1"/>
  <c r="E33" i="1"/>
  <c r="S33" i="1"/>
  <c r="E34" i="1"/>
  <c r="S34" i="1"/>
  <c r="E35" i="1"/>
  <c r="S35" i="1"/>
  <c r="E36" i="1"/>
  <c r="S36" i="1"/>
  <c r="E37" i="1"/>
  <c r="S37" i="1"/>
  <c r="E38" i="1"/>
  <c r="S38" i="1"/>
  <c r="E39" i="1"/>
  <c r="S39" i="1"/>
  <c r="E40" i="1"/>
  <c r="S40" i="1"/>
  <c r="E41" i="1"/>
  <c r="S41" i="1"/>
  <c r="E42" i="1"/>
  <c r="S42" i="1"/>
  <c r="E43" i="1"/>
  <c r="S43" i="1"/>
  <c r="E44" i="1"/>
  <c r="S44" i="1"/>
  <c r="E45" i="1"/>
  <c r="S45" i="1"/>
  <c r="E46" i="1"/>
  <c r="R46" i="1"/>
  <c r="S46" i="1"/>
  <c r="E47" i="1"/>
  <c r="S47" i="1"/>
  <c r="E48" i="1"/>
  <c r="S48" i="1"/>
  <c r="E49" i="1"/>
  <c r="S49" i="1"/>
  <c r="E50" i="1"/>
  <c r="S50" i="1"/>
  <c r="E51" i="1"/>
  <c r="S51" i="1"/>
  <c r="E52" i="1"/>
  <c r="S52" i="1"/>
  <c r="E53" i="1"/>
  <c r="S53" i="1"/>
  <c r="E54" i="1"/>
  <c r="S54" i="1"/>
  <c r="E55" i="1"/>
  <c r="S55" i="1"/>
  <c r="E56" i="1"/>
  <c r="S56" i="1"/>
  <c r="E57" i="1"/>
  <c r="S57" i="1"/>
  <c r="E58" i="1"/>
  <c r="S58" i="1"/>
  <c r="E59" i="1"/>
  <c r="S59" i="1"/>
  <c r="E60" i="1"/>
  <c r="S60" i="1"/>
  <c r="V2" i="1"/>
  <c r="G62" i="1"/>
  <c r="H62" i="1"/>
  <c r="I62" i="1"/>
  <c r="J62" i="1"/>
  <c r="K62" i="1"/>
  <c r="L62" i="1"/>
  <c r="M62" i="1"/>
  <c r="N62" i="1"/>
  <c r="O62" i="1"/>
  <c r="P62" i="1"/>
  <c r="F62" i="1"/>
  <c r="T58" i="1"/>
  <c r="R62" i="1"/>
  <c r="T62" i="1"/>
  <c r="W60" i="1"/>
  <c r="V60" i="1"/>
  <c r="T60" i="1"/>
  <c r="W59" i="1"/>
  <c r="V59" i="1"/>
  <c r="T59" i="1"/>
  <c r="W58" i="1"/>
  <c r="V58" i="1"/>
  <c r="W57" i="1"/>
  <c r="V57" i="1"/>
  <c r="T57" i="1"/>
  <c r="W56" i="1"/>
  <c r="V56" i="1"/>
  <c r="T56" i="1"/>
  <c r="W55" i="1"/>
  <c r="V55" i="1"/>
  <c r="T55" i="1"/>
  <c r="W54" i="1"/>
  <c r="V54" i="1"/>
  <c r="T54" i="1"/>
  <c r="W53" i="1"/>
  <c r="V53" i="1"/>
  <c r="T53" i="1"/>
  <c r="W52" i="1"/>
  <c r="V52" i="1"/>
  <c r="T52" i="1"/>
  <c r="W51" i="1"/>
  <c r="V51" i="1"/>
  <c r="T51" i="1"/>
  <c r="W50" i="1"/>
  <c r="V50" i="1"/>
  <c r="T50" i="1"/>
  <c r="W49" i="1"/>
  <c r="V49" i="1"/>
  <c r="T49" i="1"/>
  <c r="W48" i="1"/>
  <c r="V48" i="1"/>
  <c r="T48" i="1"/>
  <c r="W47" i="1"/>
  <c r="V47" i="1"/>
  <c r="T47" i="1"/>
  <c r="U46" i="1"/>
  <c r="U62" i="1"/>
  <c r="W62" i="1"/>
  <c r="W45" i="1"/>
  <c r="V45" i="1"/>
  <c r="T45" i="1"/>
  <c r="W44" i="1"/>
  <c r="V44" i="1"/>
  <c r="T44" i="1"/>
  <c r="W43" i="1"/>
  <c r="V43" i="1"/>
  <c r="T43" i="1"/>
  <c r="W42" i="1"/>
  <c r="V42" i="1"/>
  <c r="T42" i="1"/>
  <c r="W41" i="1"/>
  <c r="V41" i="1"/>
  <c r="T41" i="1"/>
  <c r="W40" i="1"/>
  <c r="V40" i="1"/>
  <c r="T40" i="1"/>
  <c r="W39" i="1"/>
  <c r="V39" i="1"/>
  <c r="T39" i="1"/>
  <c r="W38" i="1"/>
  <c r="V38" i="1"/>
  <c r="T38" i="1"/>
  <c r="W37" i="1"/>
  <c r="V37" i="1"/>
  <c r="T37" i="1"/>
  <c r="W36" i="1"/>
  <c r="V36" i="1"/>
  <c r="T36" i="1"/>
  <c r="W35" i="1"/>
  <c r="V35" i="1"/>
  <c r="T35" i="1"/>
  <c r="W34" i="1"/>
  <c r="V34" i="1"/>
  <c r="T34" i="1"/>
  <c r="W33" i="1"/>
  <c r="V33" i="1"/>
  <c r="T33" i="1"/>
  <c r="W32" i="1"/>
  <c r="V32" i="1"/>
  <c r="T32" i="1"/>
  <c r="W31" i="1"/>
  <c r="V31" i="1"/>
  <c r="T31" i="1"/>
  <c r="W30" i="1"/>
  <c r="V30" i="1"/>
  <c r="T30" i="1"/>
  <c r="W29" i="1"/>
  <c r="V29" i="1"/>
  <c r="T29" i="1"/>
  <c r="W28" i="1"/>
  <c r="V28" i="1"/>
  <c r="T28" i="1"/>
  <c r="W27" i="1"/>
  <c r="V27" i="1"/>
  <c r="T27" i="1"/>
  <c r="W26" i="1"/>
  <c r="V26" i="1"/>
  <c r="T26" i="1"/>
  <c r="W25" i="1"/>
  <c r="V25" i="1"/>
  <c r="T25" i="1"/>
  <c r="W24" i="1"/>
  <c r="V24" i="1"/>
  <c r="T24" i="1"/>
  <c r="W23" i="1"/>
  <c r="T23" i="1"/>
  <c r="W22" i="1"/>
  <c r="V22" i="1"/>
  <c r="T22" i="1"/>
  <c r="W21" i="1"/>
  <c r="V21" i="1"/>
  <c r="T21" i="1"/>
  <c r="W20" i="1"/>
  <c r="V20" i="1"/>
  <c r="T20" i="1"/>
  <c r="W19" i="1"/>
  <c r="V19" i="1"/>
  <c r="T19" i="1"/>
  <c r="W18" i="1"/>
  <c r="V18" i="1"/>
  <c r="T18" i="1"/>
  <c r="W17" i="1"/>
  <c r="V17" i="1"/>
  <c r="T17" i="1"/>
  <c r="W16" i="1"/>
  <c r="V16" i="1"/>
  <c r="W15" i="1"/>
  <c r="V15" i="1"/>
  <c r="W14" i="1"/>
  <c r="V14" i="1"/>
  <c r="T14" i="1"/>
  <c r="W13" i="1"/>
  <c r="V13" i="1"/>
  <c r="T13" i="1"/>
  <c r="W12" i="1"/>
  <c r="V12" i="1"/>
  <c r="T12" i="1"/>
  <c r="W11" i="1"/>
  <c r="V11" i="1"/>
  <c r="T11" i="1"/>
  <c r="W10" i="1"/>
  <c r="V10" i="1"/>
  <c r="T10" i="1"/>
  <c r="W9" i="1"/>
  <c r="V9" i="1"/>
  <c r="T9" i="1"/>
  <c r="W8" i="1"/>
  <c r="V8" i="1"/>
  <c r="T8" i="1"/>
  <c r="W7" i="1"/>
  <c r="V7" i="1"/>
  <c r="T7" i="1"/>
  <c r="W6" i="1"/>
  <c r="V6" i="1"/>
  <c r="T6" i="1"/>
  <c r="W3" i="1"/>
  <c r="V3" i="1"/>
  <c r="T3" i="1"/>
  <c r="W5" i="1"/>
  <c r="V5" i="1"/>
  <c r="T5" i="1"/>
  <c r="W4" i="1"/>
  <c r="V4" i="1"/>
  <c r="T4" i="1"/>
  <c r="W2" i="1"/>
  <c r="T2" i="1"/>
  <c r="W46" i="1"/>
  <c r="T46" i="1"/>
  <c r="V46" i="1"/>
  <c r="E62" i="1"/>
  <c r="V23" i="1"/>
  <c r="S62" i="1"/>
  <c r="V62" i="1"/>
</calcChain>
</file>

<file path=xl/sharedStrings.xml><?xml version="1.0" encoding="utf-8"?>
<sst xmlns="http://schemas.openxmlformats.org/spreadsheetml/2006/main" count="1458" uniqueCount="194">
  <si>
    <t>Definitions</t>
  </si>
  <si>
    <t>Cash And In-Kind Contributions</t>
  </si>
  <si>
    <t>Funds and services donated to individuals or groups of the community. Typical contributions include grants, scholarships, staff hours, hospital space, food, and equipment.</t>
  </si>
  <si>
    <t>Charity Care Cost</t>
  </si>
  <si>
    <t xml:space="preserve">Charity care consists of health care services provided to people who are determined by the hospital to be unable to pay for the cost of health care services.  Hospitals will typically determine a patient’s inability to pay by examining a variety of factors, such as individual and family income, assets, employment status, family size, or availability of alternative sources of payment.  A hospital may establish inability to pay at the time care is provided or through later efforts to gather adequate financial information to make an eligibility determination. Hospitals may use different methodologies to estimate the costs of charity care. </t>
  </si>
  <si>
    <t>Community Benefit Operations</t>
  </si>
  <si>
    <t>Costs associated developing and maintaining community benefit programs, such as staff hours, grant writing, needs assessments, and fundraising.</t>
  </si>
  <si>
    <t>Community Building Activities</t>
  </si>
  <si>
    <t>Costs associated with non-health care programs provided by the hospital to minimize potential health problems. Some examples of these activities are neighborhood revitalization, tree planting, low-income housing projects, mentoring groups, air quality improvement, conflict resolution training, and workforce development programs.</t>
  </si>
  <si>
    <t>Community Health Improvement</t>
  </si>
  <si>
    <t>Costs associated with activities geared towards improving the health of the community including educational lectures/presentations, special community health screening events, clinics, telephone information services, poison control services, and hotlines.</t>
  </si>
  <si>
    <t>Health Professions Education</t>
  </si>
  <si>
    <t>Costs associated with training future health care professionals by providing a clinical setting for training, internships, vocational training, and residencies.</t>
  </si>
  <si>
    <t>Medicaid Unreimbursed Cost</t>
  </si>
  <si>
    <t>An estimate of the costs not reimbursed by Medicaid, the federal health insurance program that provides health and long-term care services to low-income populations.</t>
  </si>
  <si>
    <t>Medicare Unreimbursed Cost</t>
  </si>
  <si>
    <t>An estimate of the costs not reimbursed by Medicare, the federal health insurance program for citizens over 65 and those determined disabled by the Social Security Administration.</t>
  </si>
  <si>
    <t>Net Patient Revenue</t>
  </si>
  <si>
    <t>The amount of revenue received (or expected to be received) from all payers for patient services. (Obtained from hospital's FR-3 form.)</t>
  </si>
  <si>
    <t>Total Community Benefit</t>
  </si>
  <si>
    <t>The total amount of unreimbursed expenditures by a hospital toward their community benefit programs. Direct offsetting revenues have been deducted from these data.</t>
  </si>
  <si>
    <t>Other Public Programs</t>
  </si>
  <si>
    <t>An estimate of the costs not reimbursed by public health programs other than Medicaid and Medicare, such as Tricare, Champus, Indian Health Service, or other federal, state, or local programs.</t>
  </si>
  <si>
    <t>Research</t>
  </si>
  <si>
    <t>The cost of clinical and community health research, as well as studies on health care delivery. Requires that results of studies are shared with entities outside the hospital organization.</t>
  </si>
  <si>
    <t>Subsidized Health Services</t>
  </si>
  <si>
    <t>Clinical services that meet a particular community need that are provided despite a financial loss to the hospital. Emergency services may be included, such as an air ambulance or a trauma center.</t>
  </si>
  <si>
    <t>Total Operating Expense</t>
  </si>
  <si>
    <t>All expenses associated with operating the hospital, such as salaries, employee benefits, purchased services, supplies, professional fees, and insurance. (Obtained from hospital's FR-3 form.)</t>
  </si>
  <si>
    <t>Hospital Name</t>
  </si>
  <si>
    <t>Hospital Type</t>
  </si>
  <si>
    <t>Fiscal Year</t>
  </si>
  <si>
    <t>Months</t>
  </si>
  <si>
    <t>Total Community Benefit Cost</t>
  </si>
  <si>
    <t>Other Public Programs Cost</t>
  </si>
  <si>
    <t>Community Health Improvement Cost</t>
  </si>
  <si>
    <t>Research Cost</t>
  </si>
  <si>
    <t>Health Professions Education Cost</t>
  </si>
  <si>
    <t>Subsidized Health Services Cost</t>
  </si>
  <si>
    <t>Cash and In-Kind  Cost</t>
  </si>
  <si>
    <t>Community Building Cost</t>
  </si>
  <si>
    <t>Community Benefit Operations Cost</t>
  </si>
  <si>
    <t>Net Patient Revenue¹</t>
  </si>
  <si>
    <t>Total Community Benefit/Net Patient Revenue¹</t>
  </si>
  <si>
    <t>Charity Care / Net Patient Revenue¹</t>
  </si>
  <si>
    <t>Total Operating Expense¹</t>
  </si>
  <si>
    <t>Total Community Benefit/Total Operating Expense¹</t>
  </si>
  <si>
    <t>Charity Care/Total Operating Expense¹</t>
  </si>
  <si>
    <t>OHSU Hospital</t>
  </si>
  <si>
    <t>DRG</t>
  </si>
  <si>
    <t>7/1/2013 -6/30/2014</t>
  </si>
  <si>
    <t>Legacy Emanuel Medical Center</t>
  </si>
  <si>
    <t>4/1/2013 -3/31/2014</t>
  </si>
  <si>
    <t>Providence Portland Medical Center</t>
  </si>
  <si>
    <t>1/1/2014 -12/31/2014</t>
  </si>
  <si>
    <t xml:space="preserve">PeaceHealth Sacred Heart-Riverbend &amp; University </t>
  </si>
  <si>
    <t>Providence St. Vincent Medical Center</t>
  </si>
  <si>
    <t>St. Charles Medical Center-Bend</t>
  </si>
  <si>
    <t>Salem Hospital</t>
  </si>
  <si>
    <t>10/1/2013 -9/30/2014</t>
  </si>
  <si>
    <t>Good Samaritan Regional Medical Center</t>
  </si>
  <si>
    <t>Asante Rogue Regional Medical Center</t>
  </si>
  <si>
    <t>Providence Medford Medical Center</t>
  </si>
  <si>
    <t>Statewide/All Hospitals</t>
  </si>
  <si>
    <t>Varies by hospital/System</t>
  </si>
  <si>
    <t>¹Total Operating Expenses and Net Patient Revenues are from audited financial statements and FR-3 forms.  For annual hospital financial reports, please visit: http://www.oregon.gov/oha/OHPR/RSCH/Pages/Hospital_Reporting.aspx.</t>
  </si>
  <si>
    <t>²Kaiser does not report net patient revenue.</t>
  </si>
  <si>
    <t xml:space="preserve">³Shriners Hospital for Children - Portland has become a DRG hospital now and is submitting a Community Benefits report. </t>
  </si>
  <si>
    <t>⁴St. Anthony hosptial's Total Operating Expense is revised from what was reported in the 2014 audited financial statement.</t>
  </si>
  <si>
    <t>Urban Hospitals</t>
  </si>
  <si>
    <t>2014 Operating Margins</t>
  </si>
  <si>
    <t>2013 Operating Margins</t>
  </si>
  <si>
    <t>Rural Hospitals</t>
  </si>
  <si>
    <t>2014 - Total Community Benefits</t>
  </si>
  <si>
    <t>2013 - Total Community Benefits</t>
  </si>
  <si>
    <t>Difference in Community Benefits</t>
  </si>
  <si>
    <t>2014 Operating Margin</t>
  </si>
  <si>
    <t>Willamette Valley Medical Center</t>
  </si>
  <si>
    <t>St. Charles Medical Center-Redmond</t>
  </si>
  <si>
    <t>B</t>
  </si>
  <si>
    <t>McKenzie-Willamette Medical Center</t>
  </si>
  <si>
    <t>Good Shepherd Medical Center</t>
  </si>
  <si>
    <t>A</t>
  </si>
  <si>
    <t>St. Anthony Hospital⁴</t>
  </si>
  <si>
    <t>Southern Coos Hospital and Health Center</t>
  </si>
  <si>
    <t>Providence Newberg Medical Center</t>
  </si>
  <si>
    <t>Mercy Medical Center</t>
  </si>
  <si>
    <t>West Valley Community Hospital</t>
  </si>
  <si>
    <t>Sky Lakes Medical Center</t>
  </si>
  <si>
    <t>Grande Ronde Hospital</t>
  </si>
  <si>
    <t>Columbia Memorial Hospital</t>
  </si>
  <si>
    <t>Legacy Meridian Park Medical Center</t>
  </si>
  <si>
    <t>Providence Seaside Hospital</t>
  </si>
  <si>
    <t>Legacy Mt. Hood Medical Center</t>
  </si>
  <si>
    <t>Tillamook Regional Medical Center</t>
  </si>
  <si>
    <t>Coquille Valley Hospital</t>
  </si>
  <si>
    <t>Kaiser Sunnyside²</t>
  </si>
  <si>
    <t>PeaceHealth Cottage Grove Community Hospital</t>
  </si>
  <si>
    <t>Asante Three Rivers Medical Center</t>
  </si>
  <si>
    <t>Samaritan Pacific Communities Hospital</t>
  </si>
  <si>
    <r>
      <t>Kaiser Westside Medical Center</t>
    </r>
    <r>
      <rPr>
        <sz val="12"/>
        <color indexed="8"/>
        <rFont val="Calibri"/>
      </rPr>
      <t>²</t>
    </r>
  </si>
  <si>
    <t>NA</t>
  </si>
  <si>
    <t>Wallowa Memorial Hospital</t>
  </si>
  <si>
    <t>Kaiser Westside Medical Center²</t>
  </si>
  <si>
    <t>PeaceHealth Peace Harbor Hospital</t>
  </si>
  <si>
    <t>Legacy Good Samaritan Medical Center</t>
  </si>
  <si>
    <t>Mid-Columbia Medical Center</t>
  </si>
  <si>
    <t>Bay Area Hospital</t>
  </si>
  <si>
    <t>Samaritan Lebanon Community Hospital</t>
  </si>
  <si>
    <t>Samaritan Albany General Hospital</t>
  </si>
  <si>
    <t>Samaritan North Lincoln Hospital</t>
  </si>
  <si>
    <t>Providence Willamette Falls Medical Center</t>
  </si>
  <si>
    <t>Curry General Hospital</t>
  </si>
  <si>
    <t>Adventist Medical Center</t>
  </si>
  <si>
    <t>Silverton Hospital</t>
  </si>
  <si>
    <t>St. Alphonsus Medical Center-Ontario</t>
  </si>
  <si>
    <t>Tuality Healthcare</t>
  </si>
  <si>
    <t>Harney District Hospital</t>
  </si>
  <si>
    <t>Shriners Hospitals for Children - Portland³</t>
  </si>
  <si>
    <t>Lake District Hospital</t>
  </si>
  <si>
    <t>St. Charles Medical Center-Madras</t>
  </si>
  <si>
    <t>Providence Milwaukie Hospital</t>
  </si>
  <si>
    <t>St. Alphonsus Medical Center-Baker City</t>
  </si>
  <si>
    <t>Pioneer Memorial Hospital-Prineville</t>
  </si>
  <si>
    <t>Santiam Memorial Hospital</t>
  </si>
  <si>
    <t>Providence Hood River Memorial Hospital</t>
  </si>
  <si>
    <t>Blue Mountain Hospital</t>
  </si>
  <si>
    <t>2014-Operating Margin</t>
  </si>
  <si>
    <t>Lower Umpqua Hospital</t>
  </si>
  <si>
    <t>Asante Ashland Community Hospital</t>
  </si>
  <si>
    <t>Pioneer Memorial Hospital-Heppner</t>
  </si>
  <si>
    <t>2014 - Total Community Benefit Cost</t>
  </si>
  <si>
    <t>2013 - Total Community Benefit Cost</t>
  </si>
  <si>
    <t>2014 - Charity Care Cost</t>
  </si>
  <si>
    <t>2013 - Charity Care Cost</t>
  </si>
  <si>
    <t>2014 - Medicaid Unreimbursed Cost</t>
  </si>
  <si>
    <t>2013 - Medicaid Unreimbursed Cost</t>
  </si>
  <si>
    <t>2014 - Medicare Unreimbursed Cost</t>
  </si>
  <si>
    <t>2013 - Medicare Unreimbursed Cost</t>
  </si>
  <si>
    <t>2014 - Other Public Programs Cost</t>
  </si>
  <si>
    <t>2013 - Other Public Programs</t>
  </si>
  <si>
    <t>2014 - Community Health Improvement Cost</t>
  </si>
  <si>
    <t>2014 - Research Cost</t>
  </si>
  <si>
    <t>2014 - Health Professions Education Cost</t>
  </si>
  <si>
    <t>2014 - Subsidized Health Services Cost</t>
  </si>
  <si>
    <t>2014 - Cash and In-Kind  Cost</t>
  </si>
  <si>
    <t>2014 - Community Building Cost</t>
  </si>
  <si>
    <t>2014 - Community Benefit Operations Cost</t>
  </si>
  <si>
    <t>2014-Net Patient Revenue¹</t>
  </si>
  <si>
    <t>2014-Total Community Benefit/Net Patient Revenue¹</t>
  </si>
  <si>
    <t>2014-Charity Care / Net Patient Revenue¹</t>
  </si>
  <si>
    <t>2014-Total Operating Expense¹</t>
  </si>
  <si>
    <t>2014-Total Community Benefit/Total Operating Expense¹</t>
  </si>
  <si>
    <t>2014-Charity Care/Total Operating Expense¹</t>
  </si>
  <si>
    <t>PeaceHealth Sacred Heart-University District and Riverbend</t>
  </si>
  <si>
    <t>N/A</t>
  </si>
  <si>
    <t>Shriners, NA</t>
  </si>
  <si>
    <t>Ashland Community Hospital</t>
  </si>
  <si>
    <r>
      <t>Kaiser Westside Medical Center</t>
    </r>
    <r>
      <rPr>
        <sz val="11"/>
        <color indexed="8"/>
        <rFont val="Calibri"/>
        <family val="2"/>
      </rPr>
      <t>²</t>
    </r>
  </si>
  <si>
    <t>8/6/2014 -12/31/2014</t>
  </si>
  <si>
    <t>5/1/2013 -4/30/2014</t>
  </si>
  <si>
    <t>St. Anthony Hospital</t>
  </si>
  <si>
    <t>Difference</t>
  </si>
  <si>
    <t xml:space="preserve"># positive CB </t>
  </si>
  <si>
    <t>2014-Medicaid+Medicare/Net Patient Revenue</t>
  </si>
  <si>
    <t>2014-Medicaid+Medicare/Total Operating Expense</t>
  </si>
  <si>
    <t>2014-Operating Income</t>
  </si>
  <si>
    <t>2013-Operating Income</t>
  </si>
  <si>
    <t>Net Nonoperating Revenue (Expense)</t>
  </si>
  <si>
    <t>2013-Operating Margin</t>
  </si>
  <si>
    <t>2014-Net Income</t>
  </si>
  <si>
    <t>2013-Net Income</t>
  </si>
  <si>
    <t>2014-Total Margin</t>
  </si>
  <si>
    <t>2013-Total Margin</t>
  </si>
  <si>
    <t>PeaceHealth Sacred Heart-Riverbend</t>
  </si>
  <si>
    <t>Kaiser Sunnyside</t>
  </si>
  <si>
    <t>Kaiser Westside Medical Center</t>
  </si>
  <si>
    <t>PeaceHealth Sacred Heart-University District</t>
  </si>
  <si>
    <t>All hospitals</t>
  </si>
  <si>
    <t>increase net income from 2014-2013</t>
  </si>
  <si>
    <t>Monthsᶾ</t>
  </si>
  <si>
    <t>2013 - Total Community Benefit</t>
  </si>
  <si>
    <t xml:space="preserve">2013 - Community Health Improvement </t>
  </si>
  <si>
    <t xml:space="preserve">Subsidized Health Services </t>
  </si>
  <si>
    <t>Cash and In-Kind</t>
  </si>
  <si>
    <t>Community Building</t>
  </si>
  <si>
    <t>1/1/2013 -12/31/2013</t>
  </si>
  <si>
    <t>7/1/2012 -6/30/2013</t>
  </si>
  <si>
    <t>10/1/2012 -9/30/2013</t>
  </si>
  <si>
    <t>5/1/2012 -4/30/2013</t>
  </si>
  <si>
    <t>8/6/2013 -12/31/2013</t>
  </si>
  <si>
    <t>4/1/2012 -3/31/2013</t>
  </si>
  <si>
    <t>Varies by hospital</t>
  </si>
  <si>
    <t>ᶾMonths for Kaiser Westside Medical Center are shorter because it became operational in August of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</si>
</sst>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3" formatCode="_(* #,##0.00_);_(* \(#,##0.00\);_(* &quot;-&quot;??_);_(@_)"/>
    <numFmt numFmtId="164" formatCode="* #,##0;* \(#,##0\);* 0"/>
    <numFmt numFmtId="165" formatCode="0.0%"/>
    <numFmt numFmtId="166" formatCode="&quot;$&quot;#,##0"/>
    <numFmt numFmtId="167" formatCode="0.00_);\(0.00\)"/>
    <numFmt numFmtId="168" formatCode="&quot;$&quot;#,##0;[Red]&quot;$&quot;#,##0"/>
  </numFmts>
  <fonts count="22">
    <font>
      <sz val="11"/>
      <color theme="1"/>
      <name val="Calibri"/>
      <family val="2"/>
      <scheme val="minor"/>
    </font>
    <font>
      <sz val="11"/>
      <color indexed="8"/>
      <name val="Calibri"/>
      <family val="2"/>
    </font>
    <font>
      <sz val="10"/>
      <name val="Calibri"/>
      <family val="2"/>
    </font>
    <font>
      <sz val="10"/>
      <name val="MS Sans Serif"/>
      <family val="2"/>
    </font>
    <font>
      <sz val="11"/>
      <color theme="1"/>
      <name val="Calibri"/>
      <family val="2"/>
      <scheme val="minor"/>
    </font>
    <font>
      <u/>
      <sz val="10"/>
      <color theme="10"/>
      <name val="MS Sans Serif"/>
      <family val="2"/>
    </font>
    <font>
      <b/>
      <sz val="11"/>
      <color rgb="FF000000"/>
      <name val="Calibri"/>
      <family val="2"/>
    </font>
    <font>
      <sz val="11"/>
      <color rgb="FF000000"/>
      <name val="Calibri"/>
      <family val="2"/>
    </font>
    <font>
      <b/>
      <sz val="11"/>
      <color theme="1"/>
      <name val="Calibri"/>
      <family val="2"/>
      <scheme val="minor"/>
    </font>
    <font>
      <b/>
      <sz val="10"/>
      <name val="Calibri"/>
      <family val="2"/>
      <scheme val="minor"/>
    </font>
    <font>
      <sz val="10"/>
      <name val="Calibri"/>
      <family val="2"/>
      <scheme val="minor"/>
    </font>
    <font>
      <sz val="10"/>
      <color theme="1"/>
      <name val="Calibri"/>
      <family val="2"/>
    </font>
    <font>
      <sz val="10"/>
      <color theme="1"/>
      <name val="Calibri"/>
      <family val="2"/>
      <scheme val="minor"/>
    </font>
    <font>
      <sz val="8"/>
      <name val="Calibri"/>
      <family val="2"/>
      <scheme val="minor"/>
    </font>
    <font>
      <sz val="10"/>
      <color rgb="FF000000"/>
      <name val="Calibri"/>
      <family val="2"/>
    </font>
    <font>
      <u/>
      <sz val="10"/>
      <color theme="10"/>
      <name val="Calibri"/>
      <family val="2"/>
      <scheme val="minor"/>
    </font>
    <font>
      <u/>
      <sz val="11"/>
      <color theme="11"/>
      <name val="Calibri"/>
      <family val="2"/>
      <scheme val="minor"/>
    </font>
    <font>
      <sz val="12"/>
      <color theme="1"/>
      <name val="Calibri"/>
    </font>
    <font>
      <b/>
      <sz val="12"/>
      <color theme="1"/>
      <name val="Calibri"/>
    </font>
    <font>
      <sz val="12"/>
      <color rgb="FF000000"/>
      <name val="Calibri"/>
    </font>
    <font>
      <sz val="12"/>
      <color indexed="8"/>
      <name val="Calibri"/>
    </font>
    <font>
      <sz val="12"/>
      <name val="Calibri"/>
    </font>
  </fonts>
  <fills count="9">
    <fill>
      <patternFill patternType="none"/>
    </fill>
    <fill>
      <patternFill patternType="gray125"/>
    </fill>
    <fill>
      <patternFill patternType="solid">
        <fgColor rgb="FFC0C0C0"/>
        <bgColor rgb="FFC0C0C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style="thin">
        <color rgb="FFD0D7E5"/>
      </bottom>
      <diagonal/>
    </border>
    <border>
      <left style="thin">
        <color rgb="FFD0D7E5"/>
      </left>
      <right style="thin">
        <color rgb="FFD0D7E5"/>
      </right>
      <top/>
      <bottom/>
      <diagonal/>
    </border>
    <border>
      <left style="thin">
        <color rgb="FFD0D7E5"/>
      </left>
      <right style="thin">
        <color rgb="FFD0D7E5"/>
      </right>
      <top style="thin">
        <color rgb="FFD0D7E5"/>
      </top>
      <bottom/>
      <diagonal/>
    </border>
    <border>
      <left style="thin">
        <color auto="1"/>
      </left>
      <right style="thin">
        <color auto="1"/>
      </right>
      <top/>
      <bottom style="thin">
        <color auto="1"/>
      </bottom>
      <diagonal/>
    </border>
  </borders>
  <cellStyleXfs count="53">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3" fillId="0" borderId="0"/>
    <xf numFmtId="0" fontId="3" fillId="0" borderId="0"/>
    <xf numFmtId="9" fontId="4"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289">
    <xf numFmtId="0" fontId="0" fillId="0" borderId="0" xfId="0"/>
    <xf numFmtId="0" fontId="6" fillId="2" borderId="1" xfId="0" applyFont="1" applyFill="1" applyBorder="1" applyAlignment="1" applyProtection="1">
      <alignment horizontal="center" vertical="center" wrapText="1"/>
    </xf>
    <xf numFmtId="3" fontId="6" fillId="2" borderId="1" xfId="1" applyNumberFormat="1" applyFont="1" applyFill="1" applyBorder="1" applyAlignment="1" applyProtection="1">
      <alignment horizontal="center" vertical="center" wrapText="1"/>
    </xf>
    <xf numFmtId="0" fontId="0" fillId="0" borderId="0" xfId="0" applyAlignment="1">
      <alignment wrapText="1"/>
    </xf>
    <xf numFmtId="0" fontId="7" fillId="0" borderId="8" xfId="0" applyFont="1" applyFill="1" applyBorder="1" applyAlignment="1" applyProtection="1">
      <alignment vertical="center" wrapText="1"/>
    </xf>
    <xf numFmtId="165" fontId="8" fillId="0" borderId="0" xfId="5" applyNumberFormat="1" applyFont="1"/>
    <xf numFmtId="164" fontId="0" fillId="0" borderId="0" xfId="0" applyNumberFormat="1"/>
    <xf numFmtId="0" fontId="7" fillId="0" borderId="8" xfId="0" applyFont="1" applyFill="1" applyBorder="1" applyAlignment="1" applyProtection="1">
      <alignment vertical="center"/>
    </xf>
    <xf numFmtId="0" fontId="6" fillId="0" borderId="0" xfId="0" applyFont="1" applyFill="1" applyBorder="1" applyAlignment="1" applyProtection="1">
      <alignment vertical="center"/>
    </xf>
    <xf numFmtId="164" fontId="8" fillId="0" borderId="0" xfId="0" applyNumberFormat="1" applyFont="1"/>
    <xf numFmtId="165" fontId="0" fillId="0" borderId="0" xfId="0" applyNumberFormat="1"/>
    <xf numFmtId="0" fontId="0" fillId="0" borderId="0" xfId="0" quotePrefix="1"/>
    <xf numFmtId="0" fontId="0" fillId="0" borderId="0" xfId="0" quotePrefix="1" applyAlignment="1">
      <alignment wrapText="1"/>
    </xf>
    <xf numFmtId="165" fontId="8" fillId="0" borderId="0" xfId="5" applyNumberFormat="1" applyFont="1" applyAlignment="1">
      <alignment wrapText="1"/>
    </xf>
    <xf numFmtId="0" fontId="9" fillId="0" borderId="2" xfId="3" applyFont="1" applyFill="1" applyBorder="1" applyAlignment="1">
      <alignment horizontal="left" vertical="top" wrapText="1"/>
    </xf>
    <xf numFmtId="0" fontId="10" fillId="0" borderId="2" xfId="4" applyFont="1" applyBorder="1" applyAlignment="1">
      <alignment horizontal="left" vertical="top" wrapText="1"/>
    </xf>
    <xf numFmtId="43" fontId="0" fillId="0" borderId="0" xfId="0" applyNumberFormat="1" applyAlignment="1"/>
    <xf numFmtId="164" fontId="0" fillId="0" borderId="0" xfId="0" applyNumberFormat="1" applyAlignment="1">
      <alignment wrapText="1"/>
    </xf>
    <xf numFmtId="0" fontId="6" fillId="2" borderId="3" xfId="0" applyFont="1" applyFill="1" applyBorder="1" applyAlignment="1" applyProtection="1">
      <alignment horizontal="center" vertical="center" wrapText="1"/>
    </xf>
    <xf numFmtId="0" fontId="7" fillId="0" borderId="9" xfId="0" applyFont="1" applyFill="1" applyBorder="1" applyAlignment="1" applyProtection="1">
      <alignment vertical="center" wrapText="1"/>
    </xf>
    <xf numFmtId="0" fontId="0" fillId="0" borderId="0" xfId="0" applyAlignment="1">
      <alignment horizontal="right" vertical="center"/>
    </xf>
    <xf numFmtId="43" fontId="0" fillId="0" borderId="0" xfId="0" applyNumberFormat="1" applyAlignment="1">
      <alignment wrapText="1"/>
    </xf>
    <xf numFmtId="167" fontId="0" fillId="0" borderId="0" xfId="0" applyNumberFormat="1" applyAlignment="1">
      <alignment wrapText="1"/>
    </xf>
    <xf numFmtId="166" fontId="0" fillId="0" borderId="0" xfId="0" applyNumberFormat="1"/>
    <xf numFmtId="0" fontId="0" fillId="3" borderId="0" xfId="0" applyFill="1" applyBorder="1"/>
    <xf numFmtId="0" fontId="0" fillId="3" borderId="0" xfId="0" applyFill="1"/>
    <xf numFmtId="0" fontId="0" fillId="0" borderId="4" xfId="0" applyBorder="1"/>
    <xf numFmtId="0" fontId="0" fillId="0" borderId="5" xfId="0" applyBorder="1"/>
    <xf numFmtId="0" fontId="0" fillId="0" borderId="0" xfId="0" applyBorder="1"/>
    <xf numFmtId="10" fontId="0" fillId="0" borderId="0" xfId="0" applyNumberFormat="1"/>
    <xf numFmtId="0" fontId="0" fillId="0" borderId="0" xfId="0" applyAlignment="1"/>
    <xf numFmtId="3" fontId="7" fillId="0" borderId="9" xfId="0" quotePrefix="1" applyNumberFormat="1" applyFont="1" applyFill="1" applyBorder="1" applyAlignment="1" applyProtection="1">
      <alignment horizontal="right" vertical="center" wrapText="1"/>
    </xf>
    <xf numFmtId="3" fontId="6" fillId="0" borderId="9" xfId="0" quotePrefix="1" applyNumberFormat="1" applyFont="1" applyFill="1" applyBorder="1" applyAlignment="1" applyProtection="1">
      <alignment horizontal="right" vertical="center" wrapText="1"/>
    </xf>
    <xf numFmtId="3" fontId="7" fillId="0" borderId="0" xfId="0" applyNumberFormat="1" applyFont="1" applyFill="1" applyBorder="1" applyAlignment="1" applyProtection="1">
      <alignment vertical="center" wrapText="1"/>
    </xf>
    <xf numFmtId="3" fontId="7" fillId="0" borderId="9" xfId="0" applyNumberFormat="1" applyFont="1" applyFill="1" applyBorder="1" applyAlignment="1" applyProtection="1">
      <alignment horizontal="right" vertical="center" wrapText="1"/>
    </xf>
    <xf numFmtId="3" fontId="7" fillId="0" borderId="10" xfId="0" applyNumberFormat="1" applyFont="1" applyFill="1" applyBorder="1" applyAlignment="1" applyProtection="1">
      <alignment horizontal="right" vertical="center"/>
    </xf>
    <xf numFmtId="3" fontId="7" fillId="0" borderId="8" xfId="0" applyNumberFormat="1" applyFont="1" applyFill="1" applyBorder="1" applyAlignment="1" applyProtection="1">
      <alignment horizontal="right" vertical="center"/>
    </xf>
    <xf numFmtId="3" fontId="0" fillId="0" borderId="0" xfId="0" applyNumberFormat="1" applyAlignment="1"/>
    <xf numFmtId="3" fontId="7" fillId="0" borderId="8" xfId="0" applyNumberFormat="1" applyFont="1" applyFill="1" applyBorder="1" applyAlignment="1" applyProtection="1">
      <alignment horizontal="right" vertical="center" wrapText="1"/>
    </xf>
    <xf numFmtId="3" fontId="7" fillId="0" borderId="0" xfId="0" applyNumberFormat="1" applyFont="1" applyFill="1" applyBorder="1" applyAlignment="1" applyProtection="1">
      <alignment horizontal="right" vertical="center"/>
    </xf>
    <xf numFmtId="3" fontId="0" fillId="0" borderId="0" xfId="0" applyNumberFormat="1" applyAlignment="1">
      <alignment horizontal="right" vertical="center"/>
    </xf>
    <xf numFmtId="3" fontId="0" fillId="0" borderId="0" xfId="0" applyNumberFormat="1" applyFill="1" applyBorder="1" applyAlignment="1"/>
    <xf numFmtId="3" fontId="0" fillId="0" borderId="0" xfId="0" applyNumberFormat="1" applyFill="1" applyBorder="1"/>
    <xf numFmtId="3" fontId="7" fillId="0" borderId="9" xfId="0" applyNumberFormat="1" applyFont="1" applyFill="1" applyBorder="1" applyAlignment="1" applyProtection="1">
      <alignment vertical="center" wrapText="1"/>
    </xf>
    <xf numFmtId="3" fontId="7" fillId="0" borderId="8" xfId="0" applyNumberFormat="1" applyFont="1" applyFill="1" applyBorder="1" applyAlignment="1" applyProtection="1">
      <alignment vertical="center" wrapText="1"/>
    </xf>
    <xf numFmtId="3" fontId="6" fillId="0" borderId="0" xfId="0" applyNumberFormat="1" applyFont="1" applyFill="1" applyBorder="1" applyAlignment="1" applyProtection="1">
      <alignment vertical="center"/>
    </xf>
    <xf numFmtId="3" fontId="7" fillId="0" borderId="11" xfId="0" applyNumberFormat="1" applyFont="1" applyFill="1" applyBorder="1" applyAlignment="1" applyProtection="1">
      <alignment vertical="center" wrapText="1"/>
    </xf>
    <xf numFmtId="3" fontId="0" fillId="0" borderId="0" xfId="0" applyNumberFormat="1" applyBorder="1"/>
    <xf numFmtId="0" fontId="11" fillId="0" borderId="0" xfId="0" applyFont="1" applyAlignment="1">
      <alignment horizontal="left" wrapText="1"/>
    </xf>
    <xf numFmtId="0" fontId="12" fillId="0" borderId="0" xfId="0" applyFont="1" applyAlignment="1">
      <alignment horizontal="left" wrapText="1"/>
    </xf>
    <xf numFmtId="49" fontId="7" fillId="0" borderId="9" xfId="0" applyNumberFormat="1" applyFont="1" applyFill="1" applyBorder="1" applyAlignment="1" applyProtection="1">
      <alignment horizontal="right" vertical="center" wrapText="1"/>
    </xf>
    <xf numFmtId="49" fontId="7" fillId="0" borderId="8" xfId="0" applyNumberFormat="1" applyFont="1" applyFill="1" applyBorder="1" applyAlignment="1" applyProtection="1">
      <alignment horizontal="right" vertical="center"/>
    </xf>
    <xf numFmtId="49" fontId="6" fillId="0" borderId="8" xfId="0" applyNumberFormat="1" applyFont="1" applyFill="1" applyBorder="1" applyAlignment="1" applyProtection="1">
      <alignment horizontal="right" vertical="center"/>
    </xf>
    <xf numFmtId="0" fontId="11" fillId="0" borderId="0" xfId="0" applyFont="1" applyAlignment="1">
      <alignment wrapText="1"/>
    </xf>
    <xf numFmtId="0" fontId="7" fillId="0" borderId="0" xfId="0" applyFont="1" applyFill="1" applyBorder="1" applyAlignment="1" applyProtection="1">
      <alignment vertical="center"/>
    </xf>
    <xf numFmtId="49" fontId="7" fillId="0" borderId="8" xfId="0" applyNumberFormat="1" applyFont="1" applyFill="1" applyBorder="1" applyAlignment="1" applyProtection="1">
      <alignment horizontal="right" vertical="center" wrapText="1"/>
    </xf>
    <xf numFmtId="3" fontId="7" fillId="0" borderId="10" xfId="0" applyNumberFormat="1" applyFont="1" applyFill="1" applyBorder="1" applyAlignment="1" applyProtection="1">
      <alignment horizontal="right" vertical="center" wrapText="1"/>
    </xf>
    <xf numFmtId="3" fontId="0" fillId="0" borderId="10" xfId="0" applyNumberFormat="1" applyBorder="1" applyAlignment="1"/>
    <xf numFmtId="3" fontId="0" fillId="0" borderId="8" xfId="0" applyNumberFormat="1" applyBorder="1" applyAlignment="1"/>
    <xf numFmtId="3" fontId="0" fillId="0" borderId="10" xfId="0" applyNumberFormat="1" applyFill="1" applyBorder="1" applyAlignment="1"/>
    <xf numFmtId="3" fontId="0" fillId="0" borderId="8" xfId="0" applyNumberFormat="1" applyFill="1" applyBorder="1"/>
    <xf numFmtId="3" fontId="7" fillId="0" borderId="9" xfId="0" applyNumberFormat="1" applyFont="1" applyFill="1" applyBorder="1" applyAlignment="1" applyProtection="1">
      <alignment horizontal="right" vertical="center"/>
    </xf>
    <xf numFmtId="3" fontId="0" fillId="0" borderId="8" xfId="0" applyNumberFormat="1" applyBorder="1" applyAlignment="1">
      <alignment horizontal="right" vertical="center"/>
    </xf>
    <xf numFmtId="3" fontId="0" fillId="0" borderId="8" xfId="0" applyNumberFormat="1" applyBorder="1"/>
    <xf numFmtId="49" fontId="0" fillId="0" borderId="0" xfId="0" applyNumberFormat="1" applyBorder="1" applyAlignment="1"/>
    <xf numFmtId="3" fontId="8" fillId="0" borderId="0" xfId="0" applyNumberFormat="1" applyFont="1" applyBorder="1"/>
    <xf numFmtId="3" fontId="0" fillId="0" borderId="0" xfId="0" applyNumberFormat="1" applyBorder="1" applyAlignment="1"/>
    <xf numFmtId="3" fontId="0" fillId="0" borderId="0" xfId="0" applyNumberFormat="1" applyBorder="1" applyAlignment="1">
      <alignment horizontal="right" vertical="center"/>
    </xf>
    <xf numFmtId="164" fontId="8" fillId="0" borderId="0" xfId="0" applyNumberFormat="1" applyFont="1" applyBorder="1"/>
    <xf numFmtId="0" fontId="7" fillId="0" borderId="9" xfId="0" applyFont="1" applyFill="1" applyBorder="1" applyAlignment="1" applyProtection="1">
      <alignment vertical="center"/>
    </xf>
    <xf numFmtId="49" fontId="7" fillId="0" borderId="9" xfId="0" applyNumberFormat="1" applyFont="1" applyFill="1" applyBorder="1" applyAlignment="1" applyProtection="1">
      <alignment horizontal="right" vertical="center"/>
    </xf>
    <xf numFmtId="3" fontId="0" fillId="0" borderId="9" xfId="0" applyNumberFormat="1" applyBorder="1" applyAlignment="1"/>
    <xf numFmtId="3" fontId="7" fillId="0" borderId="0" xfId="0" applyNumberFormat="1" applyFont="1" applyFill="1" applyBorder="1" applyAlignment="1" applyProtection="1">
      <alignment horizontal="right" vertical="center" wrapText="1"/>
    </xf>
    <xf numFmtId="0" fontId="6" fillId="2" borderId="3"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1" fontId="7" fillId="0" borderId="9" xfId="0" applyNumberFormat="1" applyFont="1" applyFill="1" applyBorder="1" applyAlignment="1" applyProtection="1">
      <alignment horizontal="left" vertical="center" wrapText="1"/>
    </xf>
    <xf numFmtId="164" fontId="7" fillId="0" borderId="9" xfId="0" applyNumberFormat="1" applyFont="1" applyFill="1" applyBorder="1" applyAlignment="1" applyProtection="1">
      <alignment horizontal="right" vertical="center" wrapText="1"/>
    </xf>
    <xf numFmtId="165" fontId="0" fillId="0" borderId="0" xfId="0" quotePrefix="1" applyNumberFormat="1"/>
    <xf numFmtId="1" fontId="7" fillId="0" borderId="8" xfId="0" applyNumberFormat="1" applyFont="1" applyFill="1" applyBorder="1" applyAlignment="1" applyProtection="1">
      <alignment horizontal="left" vertical="center" wrapText="1"/>
    </xf>
    <xf numFmtId="164" fontId="7" fillId="0" borderId="8" xfId="0" applyNumberFormat="1" applyFont="1" applyFill="1" applyBorder="1" applyAlignment="1" applyProtection="1">
      <alignment horizontal="right" vertical="center" wrapText="1"/>
    </xf>
    <xf numFmtId="3" fontId="0" fillId="0" borderId="0" xfId="0" applyNumberFormat="1"/>
    <xf numFmtId="0" fontId="7" fillId="3" borderId="8" xfId="0" applyFont="1" applyFill="1" applyBorder="1" applyAlignment="1" applyProtection="1">
      <alignment vertical="center" wrapText="1"/>
    </xf>
    <xf numFmtId="164" fontId="7" fillId="3" borderId="8" xfId="0" applyNumberFormat="1" applyFont="1" applyFill="1" applyBorder="1" applyAlignment="1" applyProtection="1">
      <alignment horizontal="right" vertical="center" wrapText="1"/>
    </xf>
    <xf numFmtId="164" fontId="7" fillId="4" borderId="8" xfId="0" applyNumberFormat="1" applyFont="1" applyFill="1" applyBorder="1" applyAlignment="1" applyProtection="1">
      <alignment horizontal="right" vertical="center" wrapText="1"/>
    </xf>
    <xf numFmtId="164" fontId="7" fillId="0" borderId="0" xfId="0" applyNumberFormat="1" applyFont="1" applyFill="1" applyBorder="1" applyAlignment="1" applyProtection="1">
      <alignment horizontal="right" vertical="center" wrapText="1"/>
    </xf>
    <xf numFmtId="164" fontId="7" fillId="0" borderId="10" xfId="0" applyNumberFormat="1" applyFont="1" applyFill="1" applyBorder="1" applyAlignment="1" applyProtection="1">
      <alignment horizontal="right" vertical="center" wrapText="1"/>
    </xf>
    <xf numFmtId="165" fontId="4" fillId="0" borderId="0" xfId="5" applyNumberFormat="1" applyFont="1"/>
    <xf numFmtId="0" fontId="7" fillId="0" borderId="0" xfId="0"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8" xfId="0" applyNumberFormat="1" applyFont="1" applyFill="1" applyBorder="1" applyAlignment="1" applyProtection="1">
      <alignment horizontal="left" vertical="center" wrapText="1"/>
    </xf>
    <xf numFmtId="1" fontId="6" fillId="0" borderId="0" xfId="0" applyNumberFormat="1" applyFont="1" applyFill="1" applyBorder="1" applyAlignment="1" applyProtection="1">
      <alignment horizontal="left" vertical="center" wrapText="1"/>
    </xf>
    <xf numFmtId="168" fontId="6" fillId="2" borderId="1" xfId="1" applyNumberFormat="1" applyFont="1" applyFill="1" applyBorder="1" applyAlignment="1" applyProtection="1">
      <alignment horizontal="center" vertical="center" wrapText="1"/>
    </xf>
    <xf numFmtId="168" fontId="6" fillId="0" borderId="9" xfId="1" quotePrefix="1" applyNumberFormat="1" applyFont="1" applyFill="1" applyBorder="1" applyAlignment="1" applyProtection="1">
      <alignment horizontal="right" vertical="center" wrapText="1"/>
    </xf>
    <xf numFmtId="168" fontId="7" fillId="0" borderId="9" xfId="1" applyNumberFormat="1" applyFont="1" applyFill="1" applyBorder="1" applyAlignment="1" applyProtection="1">
      <alignment horizontal="right" vertical="center"/>
    </xf>
    <xf numFmtId="168" fontId="7" fillId="0" borderId="10" xfId="1" applyNumberFormat="1" applyFont="1" applyFill="1" applyBorder="1" applyAlignment="1" applyProtection="1">
      <alignment horizontal="right" vertical="center"/>
    </xf>
    <xf numFmtId="168" fontId="7" fillId="0" borderId="8" xfId="1" applyNumberFormat="1" applyFont="1" applyFill="1" applyBorder="1" applyAlignment="1" applyProtection="1">
      <alignment horizontal="right" vertical="center"/>
    </xf>
    <xf numFmtId="168" fontId="7" fillId="0" borderId="8" xfId="1" applyNumberFormat="1" applyFont="1" applyFill="1" applyBorder="1" applyAlignment="1" applyProtection="1">
      <alignment horizontal="right" vertical="center" wrapText="1"/>
    </xf>
    <xf numFmtId="168" fontId="7" fillId="0" borderId="10" xfId="1" applyNumberFormat="1" applyFont="1" applyFill="1" applyBorder="1" applyAlignment="1" applyProtection="1">
      <alignment horizontal="right" vertical="center" wrapText="1"/>
    </xf>
    <xf numFmtId="168" fontId="0" fillId="0" borderId="0" xfId="1" applyNumberFormat="1" applyFont="1"/>
    <xf numFmtId="168" fontId="7" fillId="0" borderId="9" xfId="1" applyNumberFormat="1" applyFont="1" applyFill="1" applyBorder="1" applyAlignment="1" applyProtection="1">
      <alignment horizontal="right" vertical="center" wrapText="1"/>
    </xf>
    <xf numFmtId="168" fontId="7" fillId="0" borderId="0" xfId="1" applyNumberFormat="1" applyFont="1" applyFill="1" applyBorder="1" applyAlignment="1" applyProtection="1">
      <alignment horizontal="right" vertical="center" wrapText="1"/>
    </xf>
    <xf numFmtId="168" fontId="0" fillId="0" borderId="8" xfId="1" applyNumberFormat="1" applyFont="1" applyBorder="1"/>
    <xf numFmtId="168" fontId="0" fillId="0" borderId="0" xfId="1" applyNumberFormat="1" applyFont="1" applyBorder="1"/>
    <xf numFmtId="168" fontId="7" fillId="3" borderId="8" xfId="1" applyNumberFormat="1" applyFont="1" applyFill="1" applyBorder="1" applyAlignment="1" applyProtection="1">
      <alignment horizontal="right" vertical="center" wrapText="1"/>
    </xf>
    <xf numFmtId="168" fontId="7" fillId="4" borderId="8" xfId="1" applyNumberFormat="1" applyFont="1" applyFill="1" applyBorder="1" applyAlignment="1" applyProtection="1">
      <alignment horizontal="right" vertical="center" wrapText="1"/>
    </xf>
    <xf numFmtId="168" fontId="0" fillId="3" borderId="8" xfId="1" applyNumberFormat="1" applyFont="1" applyFill="1" applyBorder="1"/>
    <xf numFmtId="168" fontId="0" fillId="0" borderId="10" xfId="1" applyNumberFormat="1" applyFont="1" applyBorder="1"/>
    <xf numFmtId="168" fontId="8" fillId="0" borderId="0" xfId="1" applyNumberFormat="1" applyFont="1" applyBorder="1"/>
    <xf numFmtId="168" fontId="8" fillId="0" borderId="0" xfId="1" applyNumberFormat="1" applyFont="1"/>
    <xf numFmtId="168" fontId="2" fillId="0" borderId="0" xfId="1" applyNumberFormat="1" applyFont="1" applyFill="1" applyBorder="1" applyAlignment="1" applyProtection="1">
      <alignment horizontal="left" vertical="center" wrapText="1"/>
    </xf>
    <xf numFmtId="168" fontId="2" fillId="0" borderId="0" xfId="1" applyNumberFormat="1" applyFont="1" applyAlignment="1">
      <alignment horizontal="left"/>
    </xf>
    <xf numFmtId="9" fontId="6" fillId="2" borderId="1" xfId="5" applyFont="1" applyFill="1" applyBorder="1" applyAlignment="1" applyProtection="1">
      <alignment horizontal="center" vertical="center" wrapText="1"/>
    </xf>
    <xf numFmtId="9" fontId="7" fillId="0" borderId="9" xfId="5" applyFont="1" applyFill="1" applyBorder="1" applyAlignment="1" applyProtection="1">
      <alignment horizontal="right" vertical="center" wrapText="1"/>
    </xf>
    <xf numFmtId="9" fontId="2" fillId="0" borderId="0" xfId="5" applyFont="1" applyFill="1" applyBorder="1" applyAlignment="1" applyProtection="1">
      <alignment horizontal="left" vertical="center" wrapText="1"/>
    </xf>
    <xf numFmtId="9" fontId="2" fillId="0" borderId="0" xfId="5" applyFont="1" applyAlignment="1">
      <alignment horizontal="left"/>
    </xf>
    <xf numFmtId="165" fontId="8" fillId="0" borderId="0" xfId="5" applyNumberFormat="1" applyFont="1" applyBorder="1"/>
    <xf numFmtId="168" fontId="0" fillId="3" borderId="0" xfId="1" applyNumberFormat="1" applyFont="1" applyFill="1" applyBorder="1"/>
    <xf numFmtId="0" fontId="7" fillId="5" borderId="8" xfId="0" applyFont="1" applyFill="1" applyBorder="1" applyAlignment="1" applyProtection="1">
      <alignment vertical="center" wrapText="1"/>
    </xf>
    <xf numFmtId="0" fontId="7" fillId="5" borderId="8" xfId="0" applyFont="1" applyFill="1" applyBorder="1" applyAlignment="1" applyProtection="1">
      <alignment vertical="center"/>
    </xf>
    <xf numFmtId="0" fontId="0" fillId="5" borderId="0" xfId="0" applyFill="1"/>
    <xf numFmtId="1" fontId="7" fillId="5" borderId="8" xfId="0" applyNumberFormat="1" applyFont="1" applyFill="1" applyBorder="1" applyAlignment="1" applyProtection="1">
      <alignment horizontal="left" vertical="center" wrapText="1"/>
    </xf>
    <xf numFmtId="164" fontId="7" fillId="5" borderId="8" xfId="0" applyNumberFormat="1" applyFont="1" applyFill="1" applyBorder="1" applyAlignment="1" applyProtection="1">
      <alignment horizontal="right" vertical="center" wrapText="1"/>
    </xf>
    <xf numFmtId="164" fontId="7" fillId="5" borderId="0" xfId="0" applyNumberFormat="1" applyFont="1" applyFill="1" applyBorder="1" applyAlignment="1" applyProtection="1">
      <alignment horizontal="right" vertical="center" wrapText="1"/>
    </xf>
    <xf numFmtId="0" fontId="0" fillId="5" borderId="0" xfId="0" applyFill="1" applyBorder="1"/>
    <xf numFmtId="3" fontId="7" fillId="5" borderId="8" xfId="0" applyNumberFormat="1" applyFont="1" applyFill="1" applyBorder="1" applyAlignment="1" applyProtection="1">
      <alignment horizontal="right" vertical="center" wrapText="1"/>
    </xf>
    <xf numFmtId="165" fontId="0" fillId="5" borderId="0" xfId="0" applyNumberFormat="1" applyFill="1"/>
    <xf numFmtId="165" fontId="0" fillId="5" borderId="0" xfId="0" quotePrefix="1" applyNumberFormat="1" applyFill="1"/>
    <xf numFmtId="165" fontId="4" fillId="5" borderId="0" xfId="5" applyNumberFormat="1" applyFont="1" applyFill="1"/>
    <xf numFmtId="168" fontId="6" fillId="2" borderId="3" xfId="1" applyNumberFormat="1" applyFont="1" applyFill="1" applyBorder="1" applyAlignment="1" applyProtection="1">
      <alignment horizontal="center" vertical="center"/>
    </xf>
    <xf numFmtId="168" fontId="7" fillId="0" borderId="9" xfId="1" applyNumberFormat="1" applyFont="1" applyFill="1" applyBorder="1" applyAlignment="1" applyProtection="1">
      <alignment vertical="center" wrapText="1"/>
    </xf>
    <xf numFmtId="168" fontId="7" fillId="0" borderId="8" xfId="1" applyNumberFormat="1" applyFont="1" applyFill="1" applyBorder="1" applyAlignment="1" applyProtection="1">
      <alignment vertical="center" wrapText="1"/>
    </xf>
    <xf numFmtId="168" fontId="0" fillId="5" borderId="8" xfId="1" applyNumberFormat="1" applyFont="1" applyFill="1" applyBorder="1"/>
    <xf numFmtId="168" fontId="7" fillId="5" borderId="8" xfId="1" applyNumberFormat="1" applyFont="1" applyFill="1" applyBorder="1" applyAlignment="1" applyProtection="1">
      <alignment vertical="center" wrapText="1"/>
    </xf>
    <xf numFmtId="168" fontId="7" fillId="5" borderId="8" xfId="1" applyNumberFormat="1" applyFont="1" applyFill="1" applyBorder="1" applyAlignment="1" applyProtection="1">
      <alignment horizontal="right" vertical="center" wrapText="1"/>
    </xf>
    <xf numFmtId="168" fontId="7" fillId="5" borderId="0" xfId="1" applyNumberFormat="1" applyFont="1" applyFill="1" applyBorder="1" applyAlignment="1" applyProtection="1">
      <alignment horizontal="right" vertical="center" wrapText="1"/>
    </xf>
    <xf numFmtId="168" fontId="7" fillId="3" borderId="8" xfId="1" applyNumberFormat="1" applyFont="1" applyFill="1" applyBorder="1" applyAlignment="1" applyProtection="1">
      <alignment vertical="center" wrapText="1"/>
    </xf>
    <xf numFmtId="168" fontId="7" fillId="0" borderId="9" xfId="1" quotePrefix="1" applyNumberFormat="1" applyFont="1" applyFill="1" applyBorder="1" applyAlignment="1" applyProtection="1">
      <alignment horizontal="right" vertical="center" wrapText="1"/>
    </xf>
    <xf numFmtId="168" fontId="0" fillId="0" borderId="0" xfId="1" applyNumberFormat="1" applyFont="1" applyAlignment="1"/>
    <xf numFmtId="168" fontId="7" fillId="0" borderId="0" xfId="1" applyNumberFormat="1" applyFont="1" applyFill="1" applyBorder="1" applyAlignment="1" applyProtection="1">
      <alignment vertical="center" wrapText="1"/>
    </xf>
    <xf numFmtId="168" fontId="6" fillId="0" borderId="0" xfId="1" applyNumberFormat="1" applyFont="1" applyFill="1" applyBorder="1" applyAlignment="1" applyProtection="1">
      <alignment vertical="center" wrapText="1"/>
    </xf>
    <xf numFmtId="168" fontId="0" fillId="0" borderId="0" xfId="1" applyNumberFormat="1" applyFont="1" applyAlignment="1">
      <alignment wrapText="1"/>
    </xf>
    <xf numFmtId="168" fontId="12" fillId="0" borderId="0" xfId="1" applyNumberFormat="1" applyFont="1" applyAlignment="1">
      <alignment horizontal="left" wrapText="1"/>
    </xf>
    <xf numFmtId="168" fontId="0" fillId="0" borderId="0" xfId="1" quotePrefix="1" applyNumberFormat="1" applyFont="1" applyAlignment="1">
      <alignment wrapText="1"/>
    </xf>
    <xf numFmtId="168" fontId="8" fillId="0" borderId="0" xfId="1" applyNumberFormat="1" applyFont="1" applyAlignment="1">
      <alignment wrapText="1"/>
    </xf>
    <xf numFmtId="165" fontId="4" fillId="0" borderId="0" xfId="5" applyNumberFormat="1" applyFont="1" applyBorder="1"/>
    <xf numFmtId="0" fontId="0" fillId="0" borderId="0" xfId="0" applyFont="1" applyAlignment="1">
      <alignment horizontal="right" vertical="center"/>
    </xf>
    <xf numFmtId="3" fontId="0" fillId="0" borderId="0" xfId="0" applyNumberFormat="1" applyFont="1" applyBorder="1"/>
    <xf numFmtId="0" fontId="0" fillId="0" borderId="0" xfId="0" applyFont="1"/>
    <xf numFmtId="10" fontId="8" fillId="0" borderId="0" xfId="0" applyNumberFormat="1" applyFont="1"/>
    <xf numFmtId="168" fontId="8" fillId="5" borderId="0" xfId="1" applyNumberFormat="1" applyFont="1" applyFill="1" applyAlignment="1"/>
    <xf numFmtId="10" fontId="8" fillId="5" borderId="0" xfId="0" applyNumberFormat="1" applyFont="1" applyFill="1"/>
    <xf numFmtId="10" fontId="8" fillId="5" borderId="0" xfId="5" applyNumberFormat="1" applyFont="1" applyFill="1" applyAlignment="1"/>
    <xf numFmtId="0" fontId="6" fillId="2" borderId="2" xfId="0" applyFont="1" applyFill="1" applyBorder="1" applyAlignment="1" applyProtection="1">
      <alignment horizontal="center" wrapText="1"/>
    </xf>
    <xf numFmtId="9" fontId="6" fillId="2" borderId="2" xfId="5" applyFont="1" applyFill="1" applyBorder="1" applyAlignment="1" applyProtection="1">
      <alignment horizontal="center" wrapText="1"/>
    </xf>
    <xf numFmtId="166" fontId="7" fillId="0" borderId="0" xfId="0" applyNumberFormat="1" applyFont="1" applyFill="1" applyBorder="1" applyAlignment="1" applyProtection="1">
      <alignment vertical="center" wrapText="1"/>
    </xf>
    <xf numFmtId="165" fontId="7" fillId="0" borderId="0" xfId="5" applyNumberFormat="1" applyFont="1" applyFill="1" applyBorder="1" applyAlignment="1" applyProtection="1">
      <alignment vertical="center" wrapText="1"/>
    </xf>
    <xf numFmtId="165" fontId="0" fillId="0" borderId="0" xfId="0" applyNumberFormat="1" applyBorder="1" applyAlignment="1">
      <alignment vertical="center"/>
    </xf>
    <xf numFmtId="166" fontId="8" fillId="0" borderId="0" xfId="0" applyNumberFormat="1" applyFont="1"/>
    <xf numFmtId="165" fontId="6" fillId="5" borderId="8" xfId="5" applyNumberFormat="1" applyFont="1" applyFill="1" applyBorder="1" applyAlignment="1" applyProtection="1">
      <alignment vertical="center" wrapText="1"/>
    </xf>
    <xf numFmtId="165" fontId="8" fillId="3" borderId="8" xfId="0" applyNumberFormat="1" applyFont="1" applyFill="1" applyBorder="1" applyAlignment="1">
      <alignment vertical="center"/>
    </xf>
    <xf numFmtId="165" fontId="6" fillId="0" borderId="0" xfId="5" applyNumberFormat="1" applyFont="1" applyFill="1" applyBorder="1" applyAlignment="1" applyProtection="1">
      <alignment vertical="center" wrapText="1"/>
    </xf>
    <xf numFmtId="165" fontId="8" fillId="3" borderId="0" xfId="0" applyNumberFormat="1" applyFont="1" applyFill="1" applyBorder="1" applyAlignment="1">
      <alignment vertical="center"/>
    </xf>
    <xf numFmtId="9" fontId="4" fillId="0" borderId="0" xfId="5" applyFont="1"/>
    <xf numFmtId="5" fontId="8" fillId="6" borderId="0" xfId="0" applyNumberFormat="1" applyFont="1" applyFill="1" applyAlignment="1">
      <alignment horizontal="center" wrapText="1"/>
    </xf>
    <xf numFmtId="165" fontId="8" fillId="6" borderId="0" xfId="0" applyNumberFormat="1" applyFont="1" applyFill="1" applyAlignment="1">
      <alignment horizontal="center" wrapText="1"/>
    </xf>
    <xf numFmtId="5" fontId="0" fillId="0" borderId="0" xfId="0" applyNumberFormat="1" applyAlignment="1" applyProtection="1">
      <alignment vertical="center"/>
    </xf>
    <xf numFmtId="5" fontId="0" fillId="5" borderId="0" xfId="0" applyNumberFormat="1" applyFill="1"/>
    <xf numFmtId="5" fontId="0" fillId="0" borderId="0" xfId="0" applyNumberFormat="1"/>
    <xf numFmtId="5" fontId="8" fillId="0" borderId="0" xfId="0" applyNumberFormat="1" applyFont="1"/>
    <xf numFmtId="9" fontId="8" fillId="5" borderId="0" xfId="5" applyFont="1" applyFill="1"/>
    <xf numFmtId="0" fontId="7" fillId="0" borderId="9" xfId="0" applyFont="1" applyFill="1" applyBorder="1" applyAlignment="1" applyProtection="1">
      <alignment horizontal="right"/>
    </xf>
    <xf numFmtId="3" fontId="7" fillId="0" borderId="0" xfId="0" applyNumberFormat="1" applyFont="1" applyFill="1" applyBorder="1" applyAlignment="1" applyProtection="1">
      <alignment horizontal="right" wrapText="1"/>
    </xf>
    <xf numFmtId="168" fontId="7" fillId="0" borderId="9" xfId="1" quotePrefix="1" applyNumberFormat="1" applyFont="1" applyFill="1" applyBorder="1" applyAlignment="1" applyProtection="1">
      <alignment horizontal="right" wrapText="1"/>
    </xf>
    <xf numFmtId="168" fontId="7" fillId="0" borderId="9" xfId="1" applyNumberFormat="1" applyFont="1" applyFill="1" applyBorder="1" applyAlignment="1" applyProtection="1">
      <alignment horizontal="right" wrapText="1"/>
    </xf>
    <xf numFmtId="165" fontId="0" fillId="0" borderId="0" xfId="0" applyNumberFormat="1" applyAlignment="1">
      <alignment horizontal="right"/>
    </xf>
    <xf numFmtId="0" fontId="7" fillId="0" borderId="8" xfId="0" applyFont="1" applyFill="1" applyBorder="1" applyAlignment="1" applyProtection="1">
      <alignment horizontal="right" wrapText="1"/>
    </xf>
    <xf numFmtId="166" fontId="7" fillId="0" borderId="8" xfId="0" applyNumberFormat="1" applyFont="1" applyFill="1" applyBorder="1" applyAlignment="1" applyProtection="1">
      <alignment horizontal="right" wrapText="1"/>
    </xf>
    <xf numFmtId="5" fontId="0" fillId="0" borderId="0" xfId="0" applyNumberFormat="1" applyAlignment="1" applyProtection="1">
      <alignment horizontal="right"/>
    </xf>
    <xf numFmtId="165" fontId="7" fillId="0" borderId="8" xfId="5" applyNumberFormat="1" applyFont="1" applyFill="1" applyBorder="1" applyAlignment="1" applyProtection="1">
      <alignment horizontal="right" wrapText="1"/>
    </xf>
    <xf numFmtId="165" fontId="0" fillId="0" borderId="8" xfId="0" applyNumberFormat="1" applyBorder="1" applyAlignment="1">
      <alignment horizontal="right"/>
    </xf>
    <xf numFmtId="0" fontId="7" fillId="0" borderId="8" xfId="0" applyFont="1" applyFill="1" applyBorder="1" applyAlignment="1" applyProtection="1">
      <alignment horizontal="right"/>
    </xf>
    <xf numFmtId="168" fontId="7" fillId="0" borderId="8" xfId="1" applyNumberFormat="1" applyFont="1" applyFill="1" applyBorder="1" applyAlignment="1" applyProtection="1">
      <alignment horizontal="right" wrapText="1"/>
    </xf>
    <xf numFmtId="168" fontId="7" fillId="0" borderId="0" xfId="1" applyNumberFormat="1" applyFont="1" applyFill="1" applyBorder="1" applyAlignment="1" applyProtection="1">
      <alignment horizontal="right" wrapText="1"/>
    </xf>
    <xf numFmtId="0" fontId="7" fillId="5" borderId="8" xfId="0" applyFont="1" applyFill="1" applyBorder="1" applyAlignment="1" applyProtection="1">
      <alignment horizontal="right" wrapText="1"/>
    </xf>
    <xf numFmtId="166" fontId="0" fillId="3" borderId="8" xfId="0" applyNumberFormat="1" applyFill="1" applyBorder="1" applyAlignment="1">
      <alignment horizontal="right"/>
    </xf>
    <xf numFmtId="166" fontId="7" fillId="5" borderId="8" xfId="0" applyNumberFormat="1" applyFont="1" applyFill="1" applyBorder="1" applyAlignment="1" applyProtection="1">
      <alignment horizontal="right" wrapText="1"/>
    </xf>
    <xf numFmtId="5" fontId="0" fillId="5" borderId="0" xfId="0" applyNumberFormat="1" applyFill="1" applyAlignment="1">
      <alignment horizontal="right"/>
    </xf>
    <xf numFmtId="165" fontId="7" fillId="5" borderId="8" xfId="5" applyNumberFormat="1" applyFont="1" applyFill="1" applyBorder="1" applyAlignment="1" applyProtection="1">
      <alignment horizontal="right" wrapText="1"/>
    </xf>
    <xf numFmtId="165" fontId="0" fillId="5" borderId="0" xfId="0" applyNumberFormat="1" applyFill="1" applyAlignment="1">
      <alignment horizontal="right"/>
    </xf>
    <xf numFmtId="165" fontId="0" fillId="5" borderId="8" xfId="0" applyNumberFormat="1" applyFill="1" applyBorder="1" applyAlignment="1">
      <alignment horizontal="right"/>
    </xf>
    <xf numFmtId="168" fontId="7" fillId="3" borderId="8" xfId="1" applyNumberFormat="1" applyFont="1" applyFill="1" applyBorder="1" applyAlignment="1" applyProtection="1">
      <alignment horizontal="right" wrapText="1"/>
    </xf>
    <xf numFmtId="166" fontId="7" fillId="0" borderId="0" xfId="0" applyNumberFormat="1" applyFont="1" applyFill="1" applyBorder="1" applyAlignment="1" applyProtection="1">
      <alignment horizontal="right" wrapText="1"/>
    </xf>
    <xf numFmtId="0" fontId="7" fillId="0" borderId="0" xfId="0" applyFont="1" applyFill="1" applyBorder="1" applyAlignment="1" applyProtection="1">
      <alignment horizontal="right" wrapText="1"/>
    </xf>
    <xf numFmtId="165" fontId="7" fillId="0" borderId="0" xfId="5" applyNumberFormat="1" applyFont="1" applyFill="1" applyBorder="1" applyAlignment="1" applyProtection="1">
      <alignment horizontal="right" wrapText="1"/>
    </xf>
    <xf numFmtId="165" fontId="0" fillId="0" borderId="0" xfId="0" applyNumberFormat="1" applyBorder="1" applyAlignment="1">
      <alignment horizontal="right"/>
    </xf>
    <xf numFmtId="0" fontId="7" fillId="5" borderId="8" xfId="0" applyFont="1" applyFill="1" applyBorder="1" applyAlignment="1" applyProtection="1">
      <alignment horizontal="right"/>
    </xf>
    <xf numFmtId="3" fontId="7" fillId="5" borderId="0" xfId="0" applyNumberFormat="1" applyFont="1" applyFill="1" applyBorder="1" applyAlignment="1" applyProtection="1">
      <alignment horizontal="right" wrapText="1"/>
    </xf>
    <xf numFmtId="168" fontId="7" fillId="5" borderId="9" xfId="1" quotePrefix="1" applyNumberFormat="1" applyFont="1" applyFill="1" applyBorder="1" applyAlignment="1" applyProtection="1">
      <alignment horizontal="right" wrapText="1"/>
    </xf>
    <xf numFmtId="168" fontId="7" fillId="5" borderId="8" xfId="1" applyNumberFormat="1" applyFont="1" applyFill="1" applyBorder="1" applyAlignment="1" applyProtection="1">
      <alignment horizontal="right" wrapText="1"/>
    </xf>
    <xf numFmtId="168" fontId="0" fillId="5" borderId="8" xfId="1" applyNumberFormat="1" applyFont="1" applyFill="1" applyBorder="1" applyAlignment="1">
      <alignment horizontal="right"/>
    </xf>
    <xf numFmtId="0" fontId="0" fillId="5" borderId="8" xfId="0" applyFill="1" applyBorder="1" applyAlignment="1">
      <alignment horizontal="right"/>
    </xf>
    <xf numFmtId="0" fontId="17" fillId="0" borderId="0" xfId="0" applyFont="1"/>
    <xf numFmtId="165" fontId="19" fillId="0" borderId="2" xfId="5" applyNumberFormat="1" applyFont="1" applyFill="1" applyBorder="1" applyAlignment="1" applyProtection="1">
      <alignment horizontal="right" wrapText="1"/>
    </xf>
    <xf numFmtId="165" fontId="17" fillId="0" borderId="2" xfId="0" applyNumberFormat="1" applyFont="1" applyBorder="1" applyAlignment="1">
      <alignment horizontal="right"/>
    </xf>
    <xf numFmtId="165" fontId="19" fillId="0" borderId="8" xfId="5" applyNumberFormat="1" applyFont="1" applyFill="1" applyBorder="1" applyAlignment="1" applyProtection="1">
      <alignment horizontal="right" wrapText="1"/>
    </xf>
    <xf numFmtId="165" fontId="17" fillId="0" borderId="0" xfId="0" applyNumberFormat="1" applyFont="1" applyAlignment="1">
      <alignment horizontal="right"/>
    </xf>
    <xf numFmtId="165" fontId="17" fillId="5" borderId="0" xfId="0" applyNumberFormat="1" applyFont="1" applyFill="1" applyAlignment="1">
      <alignment horizontal="right"/>
    </xf>
    <xf numFmtId="0" fontId="17" fillId="5" borderId="8" xfId="0" applyFont="1" applyFill="1" applyBorder="1" applyAlignment="1">
      <alignment horizontal="right"/>
    </xf>
    <xf numFmtId="1" fontId="6" fillId="2" borderId="1" xfId="5" applyNumberFormat="1" applyFont="1" applyFill="1" applyBorder="1" applyAlignment="1" applyProtection="1">
      <alignment horizontal="center" vertical="center" wrapText="1"/>
    </xf>
    <xf numFmtId="1" fontId="7" fillId="0" borderId="9" xfId="5" applyNumberFormat="1" applyFont="1" applyFill="1" applyBorder="1" applyAlignment="1" applyProtection="1">
      <alignment horizontal="right" vertical="center" wrapText="1"/>
    </xf>
    <xf numFmtId="1" fontId="7" fillId="0" borderId="0" xfId="5" applyNumberFormat="1" applyFont="1" applyFill="1" applyBorder="1" applyAlignment="1" applyProtection="1">
      <alignment horizontal="right" vertical="center" wrapText="1"/>
    </xf>
    <xf numFmtId="1" fontId="2" fillId="0" borderId="0" xfId="5" applyNumberFormat="1" applyFont="1" applyFill="1" applyBorder="1" applyAlignment="1" applyProtection="1">
      <alignment horizontal="left" vertical="center" wrapText="1"/>
    </xf>
    <xf numFmtId="1" fontId="2" fillId="0" borderId="0" xfId="5" applyNumberFormat="1" applyFont="1" applyAlignment="1">
      <alignment horizontal="left"/>
    </xf>
    <xf numFmtId="9" fontId="17" fillId="0" borderId="0" xfId="5" applyFont="1"/>
    <xf numFmtId="0" fontId="18" fillId="0" borderId="0" xfId="0" applyFont="1"/>
    <xf numFmtId="168" fontId="17" fillId="0" borderId="0" xfId="0" applyNumberFormat="1" applyFont="1"/>
    <xf numFmtId="0" fontId="17" fillId="0" borderId="12" xfId="0" applyFont="1" applyBorder="1"/>
    <xf numFmtId="0" fontId="18" fillId="0" borderId="3" xfId="0" applyFont="1" applyBorder="1" applyAlignment="1">
      <alignment wrapText="1"/>
    </xf>
    <xf numFmtId="0" fontId="18" fillId="0" borderId="7" xfId="0" applyFont="1" applyBorder="1" applyAlignment="1">
      <alignment wrapText="1"/>
    </xf>
    <xf numFmtId="165" fontId="17" fillId="0" borderId="2" xfId="0" applyNumberFormat="1" applyFont="1" applyFill="1" applyBorder="1" applyAlignment="1">
      <alignment horizontal="right"/>
    </xf>
    <xf numFmtId="0" fontId="17" fillId="0" borderId="2" xfId="0" applyFont="1" applyBorder="1"/>
    <xf numFmtId="168" fontId="17" fillId="0" borderId="2" xfId="0" applyNumberFormat="1" applyFont="1" applyBorder="1"/>
    <xf numFmtId="9" fontId="17" fillId="0" borderId="2" xfId="5" applyFont="1" applyBorder="1"/>
    <xf numFmtId="165" fontId="17" fillId="0" borderId="0" xfId="5" applyNumberFormat="1" applyFont="1"/>
    <xf numFmtId="0" fontId="18" fillId="0" borderId="6" xfId="0" applyFont="1" applyBorder="1"/>
    <xf numFmtId="0" fontId="19" fillId="0" borderId="2" xfId="0" applyFont="1" applyFill="1" applyBorder="1" applyAlignment="1" applyProtection="1">
      <alignment horizontal="left"/>
    </xf>
    <xf numFmtId="0" fontId="19" fillId="0" borderId="2" xfId="0" applyFont="1" applyFill="1" applyBorder="1" applyAlignment="1" applyProtection="1">
      <alignment horizontal="left" wrapText="1"/>
    </xf>
    <xf numFmtId="0" fontId="19" fillId="0" borderId="8" xfId="0" applyFont="1" applyFill="1" applyBorder="1" applyAlignment="1" applyProtection="1">
      <alignment horizontal="left"/>
    </xf>
    <xf numFmtId="0" fontId="19" fillId="0" borderId="8" xfId="0" applyFont="1" applyFill="1" applyBorder="1" applyAlignment="1" applyProtection="1">
      <alignment horizontal="left" wrapText="1"/>
    </xf>
    <xf numFmtId="0" fontId="19" fillId="5" borderId="8" xfId="0" applyFont="1" applyFill="1" applyBorder="1" applyAlignment="1" applyProtection="1">
      <alignment horizontal="left"/>
    </xf>
    <xf numFmtId="0" fontId="7" fillId="0" borderId="8" xfId="0" applyFont="1" applyFill="1" applyBorder="1" applyAlignment="1" applyProtection="1">
      <alignment horizontal="left"/>
    </xf>
    <xf numFmtId="168" fontId="17" fillId="0" borderId="12" xfId="0" applyNumberFormat="1" applyFont="1" applyBorder="1"/>
    <xf numFmtId="9" fontId="17" fillId="0" borderId="12" xfId="5" applyFont="1" applyBorder="1"/>
    <xf numFmtId="165" fontId="21" fillId="0" borderId="2" xfId="5" applyNumberFormat="1" applyFont="1" applyFill="1" applyBorder="1"/>
    <xf numFmtId="0" fontId="18" fillId="7" borderId="2" xfId="0" applyFont="1" applyFill="1" applyBorder="1"/>
    <xf numFmtId="168" fontId="18" fillId="7" borderId="2" xfId="0" applyNumberFormat="1" applyFont="1" applyFill="1" applyBorder="1" applyAlignment="1">
      <alignment wrapText="1"/>
    </xf>
    <xf numFmtId="165" fontId="18" fillId="7" borderId="2" xfId="5" applyNumberFormat="1" applyFont="1" applyFill="1" applyBorder="1" applyAlignment="1">
      <alignment wrapText="1"/>
    </xf>
    <xf numFmtId="0" fontId="18" fillId="7" borderId="2" xfId="0" applyFont="1" applyFill="1" applyBorder="1" applyAlignment="1">
      <alignment horizontal="left"/>
    </xf>
    <xf numFmtId="168" fontId="18" fillId="7" borderId="2" xfId="0" applyNumberFormat="1" applyFont="1" applyFill="1" applyBorder="1" applyAlignment="1">
      <alignment horizontal="left" wrapText="1"/>
    </xf>
    <xf numFmtId="165" fontId="18" fillId="7" borderId="2" xfId="5" applyNumberFormat="1" applyFont="1" applyFill="1" applyBorder="1" applyAlignment="1">
      <alignment horizontal="left" wrapText="1"/>
    </xf>
    <xf numFmtId="165" fontId="21" fillId="0" borderId="12" xfId="5" applyNumberFormat="1" applyFont="1" applyFill="1" applyBorder="1"/>
    <xf numFmtId="9" fontId="18" fillId="7" borderId="2" xfId="5" applyFont="1" applyFill="1" applyBorder="1" applyAlignment="1">
      <alignment horizontal="left" wrapText="1"/>
    </xf>
    <xf numFmtId="165" fontId="17" fillId="0" borderId="2" xfId="5" applyNumberFormat="1" applyFont="1" applyBorder="1"/>
    <xf numFmtId="9" fontId="8" fillId="8" borderId="0" xfId="5" applyFont="1" applyFill="1" applyAlignment="1">
      <alignment wrapText="1"/>
    </xf>
    <xf numFmtId="0" fontId="7" fillId="2" borderId="1" xfId="0" applyFont="1" applyFill="1" applyBorder="1" applyAlignment="1" applyProtection="1">
      <alignment horizontal="center" vertical="center" wrapText="1"/>
    </xf>
    <xf numFmtId="0" fontId="0" fillId="0" borderId="0" xfId="0" applyFont="1" applyAlignment="1">
      <alignment wrapText="1"/>
    </xf>
    <xf numFmtId="3" fontId="0" fillId="0" borderId="8" xfId="0" applyNumberFormat="1" applyFont="1" applyBorder="1" applyAlignment="1"/>
    <xf numFmtId="168" fontId="4" fillId="0" borderId="8" xfId="1" applyNumberFormat="1" applyFont="1" applyBorder="1"/>
    <xf numFmtId="168" fontId="4" fillId="0" borderId="0" xfId="1" applyNumberFormat="1" applyFont="1"/>
    <xf numFmtId="3" fontId="0" fillId="0" borderId="0" xfId="0" applyNumberFormat="1" applyFont="1" applyAlignment="1"/>
    <xf numFmtId="3" fontId="0" fillId="0" borderId="0" xfId="0" applyNumberFormat="1" applyFont="1" applyBorder="1" applyAlignment="1"/>
    <xf numFmtId="168" fontId="4" fillId="5" borderId="8" xfId="1" applyNumberFormat="1" applyFont="1" applyFill="1" applyBorder="1"/>
    <xf numFmtId="3" fontId="0" fillId="0" borderId="8" xfId="0" applyNumberFormat="1" applyFont="1" applyFill="1" applyBorder="1"/>
    <xf numFmtId="3" fontId="0" fillId="0" borderId="8" xfId="0" applyNumberFormat="1" applyFont="1" applyBorder="1"/>
    <xf numFmtId="168" fontId="4" fillId="0" borderId="0" xfId="1" applyNumberFormat="1" applyFont="1" applyBorder="1"/>
    <xf numFmtId="3" fontId="0" fillId="0" borderId="8" xfId="0" applyNumberFormat="1" applyFont="1" applyBorder="1" applyAlignment="1">
      <alignment horizontal="right" vertical="center"/>
    </xf>
    <xf numFmtId="168" fontId="4" fillId="0" borderId="10" xfId="1" applyNumberFormat="1" applyFont="1" applyBorder="1"/>
    <xf numFmtId="168" fontId="4" fillId="3" borderId="8" xfId="1" applyNumberFormat="1" applyFont="1" applyFill="1" applyBorder="1"/>
    <xf numFmtId="168" fontId="4" fillId="3" borderId="0" xfId="1" applyNumberFormat="1" applyFont="1" applyFill="1" applyBorder="1"/>
    <xf numFmtId="0" fontId="0" fillId="0" borderId="0" xfId="0" applyFont="1" applyAlignment="1"/>
    <xf numFmtId="49" fontId="0" fillId="0" borderId="0" xfId="0" applyNumberFormat="1" applyFont="1" applyBorder="1" applyAlignment="1"/>
    <xf numFmtId="168" fontId="4" fillId="0" borderId="0" xfId="1" applyNumberFormat="1" applyFont="1" applyAlignment="1"/>
    <xf numFmtId="3" fontId="7" fillId="0" borderId="0" xfId="0" applyNumberFormat="1" applyFont="1" applyFill="1" applyBorder="1" applyAlignment="1" applyProtection="1">
      <alignment vertical="center"/>
    </xf>
    <xf numFmtId="9" fontId="4" fillId="0" borderId="0" xfId="5" applyFont="1" applyAlignment="1"/>
    <xf numFmtId="1" fontId="4" fillId="0" borderId="0" xfId="5" applyNumberFormat="1" applyFont="1" applyAlignment="1"/>
    <xf numFmtId="43" fontId="0" fillId="0" borderId="0" xfId="0" applyNumberFormat="1" applyFont="1" applyAlignment="1"/>
    <xf numFmtId="166" fontId="0" fillId="0" borderId="0" xfId="0" applyNumberFormat="1" applyFont="1"/>
    <xf numFmtId="168" fontId="4" fillId="0" borderId="0" xfId="1" applyNumberFormat="1" applyFont="1" applyAlignment="1">
      <alignment wrapText="1"/>
    </xf>
    <xf numFmtId="165" fontId="0" fillId="0" borderId="0" xfId="0" applyNumberFormat="1" applyFont="1"/>
    <xf numFmtId="164" fontId="0" fillId="0" borderId="0" xfId="0" applyNumberFormat="1" applyFont="1"/>
    <xf numFmtId="1" fontId="4" fillId="0" borderId="0" xfId="5" applyNumberFormat="1" applyFont="1"/>
    <xf numFmtId="0" fontId="0" fillId="0" borderId="0" xfId="0" quotePrefix="1" applyFont="1"/>
    <xf numFmtId="167" fontId="0" fillId="0" borderId="0" xfId="0" applyNumberFormat="1" applyFont="1" applyAlignment="1">
      <alignment wrapText="1"/>
    </xf>
    <xf numFmtId="164" fontId="0" fillId="0" borderId="0" xfId="0" applyNumberFormat="1" applyFont="1" applyAlignment="1">
      <alignment wrapText="1"/>
    </xf>
    <xf numFmtId="168" fontId="4" fillId="0" borderId="0" xfId="1" quotePrefix="1" applyNumberFormat="1" applyFont="1" applyAlignment="1">
      <alignment wrapText="1"/>
    </xf>
    <xf numFmtId="168" fontId="4" fillId="0" borderId="9" xfId="1" applyNumberFormat="1" applyFont="1" applyBorder="1"/>
    <xf numFmtId="3" fontId="0" fillId="0" borderId="9" xfId="0" applyNumberFormat="1" applyFont="1" applyBorder="1" applyAlignment="1">
      <alignment horizontal="right" vertical="center"/>
    </xf>
    <xf numFmtId="164" fontId="0" fillId="5" borderId="0" xfId="0" applyNumberFormat="1" applyFont="1" applyFill="1" applyBorder="1"/>
    <xf numFmtId="9" fontId="4" fillId="5" borderId="0" xfId="5" applyFont="1" applyFill="1"/>
    <xf numFmtId="0" fontId="2" fillId="0" borderId="0" xfId="2" applyFont="1" applyFill="1" applyBorder="1" applyAlignment="1" applyProtection="1">
      <alignment horizontal="left" vertical="center" wrapText="1"/>
    </xf>
    <xf numFmtId="0" fontId="2" fillId="0" borderId="0" xfId="0" applyFont="1" applyAlignment="1">
      <alignment horizontal="left"/>
    </xf>
    <xf numFmtId="0" fontId="15" fillId="0" borderId="0" xfId="2" applyFont="1" applyFill="1" applyBorder="1" applyAlignment="1" applyProtection="1">
      <alignment horizontal="left" vertical="center" wrapText="1"/>
    </xf>
    <xf numFmtId="0" fontId="6" fillId="2" borderId="6" xfId="3" applyFont="1" applyFill="1" applyBorder="1" applyAlignment="1" applyProtection="1">
      <alignment horizontal="center" vertical="center" wrapText="1"/>
    </xf>
    <xf numFmtId="0" fontId="6" fillId="2" borderId="7" xfId="3" applyFont="1" applyFill="1" applyBorder="1" applyAlignment="1" applyProtection="1">
      <alignment horizontal="center" vertical="center" wrapText="1"/>
    </xf>
    <xf numFmtId="0" fontId="2" fillId="0" borderId="0" xfId="2" applyFont="1" applyFill="1" applyBorder="1" applyAlignment="1" applyProtection="1">
      <alignment horizontal="left" vertical="center" wrapText="1"/>
    </xf>
    <xf numFmtId="0" fontId="2" fillId="0" borderId="0" xfId="0" applyFont="1" applyAlignment="1">
      <alignment horizontal="left"/>
    </xf>
    <xf numFmtId="0" fontId="11" fillId="0" borderId="0" xfId="0" applyFont="1" applyAlignment="1">
      <alignment horizontal="left"/>
    </xf>
    <xf numFmtId="0" fontId="14" fillId="0" borderId="0" xfId="0" applyFont="1" applyFill="1" applyBorder="1" applyAlignment="1" applyProtection="1">
      <alignment horizontal="left" vertical="top" wrapText="1"/>
    </xf>
    <xf numFmtId="0" fontId="15" fillId="0" borderId="0" xfId="2" applyFont="1" applyFill="1" applyBorder="1" applyAlignment="1" applyProtection="1">
      <alignment horizontal="left" vertical="center" wrapText="1"/>
    </xf>
  </cellXfs>
  <cellStyles count="53">
    <cellStyle name="Comma" xfId="1" builtinId="3"/>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2" builtinId="9" hidden="1"/>
    <cellStyle name="Followed Hyperlink" xfId="50" builtinId="9" hidden="1"/>
    <cellStyle name="Followed Hyperlink" xfId="48" builtinId="9" hidden="1"/>
    <cellStyle name="Followed Hyperlink" xfId="46" builtinId="9" hidden="1"/>
    <cellStyle name="Followed Hyperlink" xfId="44" builtinId="9" hidden="1"/>
    <cellStyle name="Followed Hyperlink" xfId="42" builtinId="9" hidden="1"/>
    <cellStyle name="Followed Hyperlink" xfId="40" builtinId="9" hidden="1"/>
    <cellStyle name="Followed Hyperlink" xfId="38" builtinId="9" hidden="1"/>
    <cellStyle name="Followed Hyperlink" xfId="17" builtinId="9" hidden="1"/>
    <cellStyle name="Followed Hyperlink" xfId="18" builtinId="9" hidden="1"/>
    <cellStyle name="Followed Hyperlink" xfId="19" builtinId="9" hidden="1"/>
    <cellStyle name="Followed Hyperlink" xfId="21" builtinId="9" hidden="1"/>
    <cellStyle name="Followed Hyperlink" xfId="22" builtinId="9" hidden="1"/>
    <cellStyle name="Followed Hyperlink" xfId="23" builtinId="9" hidden="1"/>
    <cellStyle name="Followed Hyperlink" xfId="25" builtinId="9" hidden="1"/>
    <cellStyle name="Followed Hyperlink" xfId="26" builtinId="9" hidden="1"/>
    <cellStyle name="Followed Hyperlink" xfId="27" builtinId="9" hidden="1"/>
    <cellStyle name="Followed Hyperlink" xfId="29" builtinId="9" hidden="1"/>
    <cellStyle name="Followed Hyperlink" xfId="30"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7" builtinId="9" hidden="1"/>
    <cellStyle name="Followed Hyperlink" xfId="36" builtinId="9" hidden="1"/>
    <cellStyle name="Followed Hyperlink" xfId="32" builtinId="9" hidden="1"/>
    <cellStyle name="Followed Hyperlink" xfId="28" builtinId="9" hidden="1"/>
    <cellStyle name="Followed Hyperlink" xfId="24" builtinId="9" hidden="1"/>
    <cellStyle name="Followed Hyperlink" xfId="20" builtinId="9" hidden="1"/>
    <cellStyle name="Followed Hyperlink" xfId="16" builtinId="9" hidden="1"/>
    <cellStyle name="Followed Hyperlink" xfId="10"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2" builtinId="9" hidden="1"/>
    <cellStyle name="Followed Hyperlink" xfId="8" builtinId="9" hidden="1"/>
    <cellStyle name="Followed Hyperlink" xfId="9" builtinId="9" hidden="1"/>
    <cellStyle name="Followed Hyperlink" xfId="7" builtinId="9" hidden="1"/>
    <cellStyle name="Followed Hyperlink" xfId="6" builtinId="9" hidden="1"/>
    <cellStyle name="Hyperlink" xfId="2" builtinId="8"/>
    <cellStyle name="Normal" xfId="0" builtinId="0"/>
    <cellStyle name="Normal 2" xfId="3"/>
    <cellStyle name="Normal 4" xfId="4"/>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sz="2200"/>
            </a:pPr>
            <a:r>
              <a:rPr lang="en-US" sz="2200"/>
              <a:t>Top 10</a:t>
            </a:r>
            <a:r>
              <a:rPr lang="en-US" sz="2200" baseline="0"/>
              <a:t> Hospitals Giving Most Community Benefits in 2014</a:t>
            </a:r>
            <a:endParaRPr lang="en-US" sz="2200"/>
          </a:p>
        </c:rich>
      </c:tx>
      <c:layout/>
      <c:overlay val="0"/>
    </c:title>
    <c:autoTitleDeleted val="0"/>
    <c:plotArea>
      <c:layout>
        <c:manualLayout>
          <c:layoutTarget val="inner"/>
          <c:xMode val="edge"/>
          <c:yMode val="edge"/>
          <c:x val="0.32640117233052302"/>
          <c:y val="0.124360646325459"/>
          <c:w val="0.64507745018111295"/>
          <c:h val="0.73714689960629898"/>
        </c:manualLayout>
      </c:layout>
      <c:barChart>
        <c:barDir val="bar"/>
        <c:grouping val="stacked"/>
        <c:varyColors val="0"/>
        <c:ser>
          <c:idx val="1"/>
          <c:order val="0"/>
          <c:tx>
            <c:strRef>
              <c:f>'2014 Top 10 CB Chart'!$F$1</c:f>
              <c:strCache>
                <c:ptCount val="1"/>
                <c:pt idx="0">
                  <c:v>Charity Care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Chart'!$F$2:$F$11</c:f>
              <c:numCache>
                <c:formatCode>"$"#,##0;[Red]"$"#,##0</c:formatCode>
                <c:ptCount val="10"/>
                <c:pt idx="0">
                  <c:v>31015838</c:v>
                </c:pt>
                <c:pt idx="1">
                  <c:v>30831175</c:v>
                </c:pt>
                <c:pt idx="2">
                  <c:v>13781229</c:v>
                </c:pt>
                <c:pt idx="3">
                  <c:v>19859421</c:v>
                </c:pt>
                <c:pt idx="4">
                  <c:v>16603460</c:v>
                </c:pt>
                <c:pt idx="5">
                  <c:v>5900372</c:v>
                </c:pt>
                <c:pt idx="6">
                  <c:v>13464253</c:v>
                </c:pt>
                <c:pt idx="7">
                  <c:v>3289527</c:v>
                </c:pt>
                <c:pt idx="8">
                  <c:v>7332577</c:v>
                </c:pt>
                <c:pt idx="9">
                  <c:v>4677839</c:v>
                </c:pt>
              </c:numCache>
            </c:numRef>
          </c:val>
          <c:extLst>
            <c:ext xmlns:c16="http://schemas.microsoft.com/office/drawing/2014/chart" uri="{C3380CC4-5D6E-409C-BE32-E72D297353CC}">
              <c16:uniqueId val="{00000000-286B-4C4F-B471-DBF35F8722C5}"/>
            </c:ext>
          </c:extLst>
        </c:ser>
        <c:ser>
          <c:idx val="2"/>
          <c:order val="1"/>
          <c:tx>
            <c:strRef>
              <c:f>'2014 Top 10 CB Chart'!$G$1</c:f>
              <c:strCache>
                <c:ptCount val="1"/>
                <c:pt idx="0">
                  <c:v>Medicaid Unreimbursed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Chart'!$G$2:$G$11</c:f>
              <c:numCache>
                <c:formatCode>"$"#,##0;[Red]"$"#,##0</c:formatCode>
                <c:ptCount val="10"/>
                <c:pt idx="0">
                  <c:v>51133348</c:v>
                </c:pt>
                <c:pt idx="1">
                  <c:v>65433082</c:v>
                </c:pt>
                <c:pt idx="2">
                  <c:v>36617365</c:v>
                </c:pt>
                <c:pt idx="3">
                  <c:v>50853787</c:v>
                </c:pt>
                <c:pt idx="4">
                  <c:v>28000905</c:v>
                </c:pt>
                <c:pt idx="5">
                  <c:v>40214408</c:v>
                </c:pt>
                <c:pt idx="6">
                  <c:v>32483503</c:v>
                </c:pt>
                <c:pt idx="7">
                  <c:v>16233989</c:v>
                </c:pt>
                <c:pt idx="8">
                  <c:v>25391925</c:v>
                </c:pt>
                <c:pt idx="9">
                  <c:v>16954212</c:v>
                </c:pt>
              </c:numCache>
            </c:numRef>
          </c:val>
          <c:extLst>
            <c:ext xmlns:c16="http://schemas.microsoft.com/office/drawing/2014/chart" uri="{C3380CC4-5D6E-409C-BE32-E72D297353CC}">
              <c16:uniqueId val="{00000001-286B-4C4F-B471-DBF35F8722C5}"/>
            </c:ext>
          </c:extLst>
        </c:ser>
        <c:ser>
          <c:idx val="3"/>
          <c:order val="2"/>
          <c:tx>
            <c:strRef>
              <c:f>'2014 Top 10 CB Chart'!$H$1</c:f>
              <c:strCache>
                <c:ptCount val="1"/>
                <c:pt idx="0">
                  <c:v>Medicare Unreimbursed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Chart'!$H$2:$H$11</c:f>
              <c:numCache>
                <c:formatCode>"$"#,##0;[Red]"$"#,##0</c:formatCode>
                <c:ptCount val="10"/>
                <c:pt idx="0">
                  <c:v>76942252</c:v>
                </c:pt>
                <c:pt idx="1">
                  <c:v>40206239</c:v>
                </c:pt>
                <c:pt idx="2">
                  <c:v>56314068</c:v>
                </c:pt>
                <c:pt idx="3">
                  <c:v>55203027</c:v>
                </c:pt>
                <c:pt idx="4">
                  <c:v>63107767</c:v>
                </c:pt>
                <c:pt idx="5">
                  <c:v>49301536</c:v>
                </c:pt>
                <c:pt idx="6">
                  <c:v>37132763</c:v>
                </c:pt>
                <c:pt idx="7">
                  <c:v>34926031</c:v>
                </c:pt>
                <c:pt idx="8">
                  <c:v>28531231</c:v>
                </c:pt>
                <c:pt idx="9">
                  <c:v>25454215</c:v>
                </c:pt>
              </c:numCache>
            </c:numRef>
          </c:val>
          <c:extLst>
            <c:ext xmlns:c16="http://schemas.microsoft.com/office/drawing/2014/chart" uri="{C3380CC4-5D6E-409C-BE32-E72D297353CC}">
              <c16:uniqueId val="{00000002-286B-4C4F-B471-DBF35F8722C5}"/>
            </c:ext>
          </c:extLst>
        </c:ser>
        <c:ser>
          <c:idx val="4"/>
          <c:order val="3"/>
          <c:tx>
            <c:strRef>
              <c:f>'2014 Top 10 CB Chart'!$I$1</c:f>
              <c:strCache>
                <c:ptCount val="1"/>
                <c:pt idx="0">
                  <c:v>Other Public Programs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Chart'!$I$2:$I$11</c:f>
              <c:numCache>
                <c:formatCode>"$"#,##0;[Red]"$"#,##0</c:formatCode>
                <c:ptCount val="10"/>
                <c:pt idx="0">
                  <c:v>714600</c:v>
                </c:pt>
                <c:pt idx="1">
                  <c:v>378484</c:v>
                </c:pt>
                <c:pt idx="2">
                  <c:v>2545491</c:v>
                </c:pt>
                <c:pt idx="3">
                  <c:v>0</c:v>
                </c:pt>
                <c:pt idx="4">
                  <c:v>1710995</c:v>
                </c:pt>
                <c:pt idx="5">
                  <c:v>4052143</c:v>
                </c:pt>
                <c:pt idx="6">
                  <c:v>1623542</c:v>
                </c:pt>
                <c:pt idx="7">
                  <c:v>772387</c:v>
                </c:pt>
                <c:pt idx="8">
                  <c:v>2172367</c:v>
                </c:pt>
                <c:pt idx="9">
                  <c:v>1580890</c:v>
                </c:pt>
              </c:numCache>
            </c:numRef>
          </c:val>
          <c:extLst>
            <c:ext xmlns:c16="http://schemas.microsoft.com/office/drawing/2014/chart" uri="{C3380CC4-5D6E-409C-BE32-E72D297353CC}">
              <c16:uniqueId val="{00000003-286B-4C4F-B471-DBF35F8722C5}"/>
            </c:ext>
          </c:extLst>
        </c:ser>
        <c:ser>
          <c:idx val="5"/>
          <c:order val="4"/>
          <c:tx>
            <c:strRef>
              <c:f>'2014 Top 10 CB Chart'!$J$1</c:f>
              <c:strCache>
                <c:ptCount val="1"/>
                <c:pt idx="0">
                  <c:v>Community Health Improvement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Chart'!$J$2:$J$11</c:f>
              <c:numCache>
                <c:formatCode>#,##0</c:formatCode>
                <c:ptCount val="10"/>
                <c:pt idx="0">
                  <c:v>3081563</c:v>
                </c:pt>
                <c:pt idx="1">
                  <c:v>1924517</c:v>
                </c:pt>
                <c:pt idx="2">
                  <c:v>1212933</c:v>
                </c:pt>
                <c:pt idx="3">
                  <c:v>697222</c:v>
                </c:pt>
                <c:pt idx="4">
                  <c:v>1155920</c:v>
                </c:pt>
                <c:pt idx="5">
                  <c:v>146553</c:v>
                </c:pt>
                <c:pt idx="6">
                  <c:v>2182058</c:v>
                </c:pt>
                <c:pt idx="7">
                  <c:v>423954</c:v>
                </c:pt>
                <c:pt idx="8">
                  <c:v>1626534</c:v>
                </c:pt>
                <c:pt idx="9">
                  <c:v>342455</c:v>
                </c:pt>
              </c:numCache>
            </c:numRef>
          </c:val>
          <c:extLst>
            <c:ext xmlns:c16="http://schemas.microsoft.com/office/drawing/2014/chart" uri="{C3380CC4-5D6E-409C-BE32-E72D297353CC}">
              <c16:uniqueId val="{00000004-286B-4C4F-B471-DBF35F8722C5}"/>
            </c:ext>
          </c:extLst>
        </c:ser>
        <c:ser>
          <c:idx val="6"/>
          <c:order val="5"/>
          <c:tx>
            <c:strRef>
              <c:f>'2014 Top 10 CB Chart'!$K$1</c:f>
              <c:strCache>
                <c:ptCount val="1"/>
                <c:pt idx="0">
                  <c:v>Research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Chart'!$K$2:$K$11</c:f>
              <c:numCache>
                <c:formatCode>#,##0</c:formatCode>
                <c:ptCount val="10"/>
                <c:pt idx="0">
                  <c:v>32921133</c:v>
                </c:pt>
                <c:pt idx="1">
                  <c:v>3590778</c:v>
                </c:pt>
                <c:pt idx="2">
                  <c:v>11094747</c:v>
                </c:pt>
                <c:pt idx="3">
                  <c:v>0</c:v>
                </c:pt>
                <c:pt idx="4">
                  <c:v>2194958</c:v>
                </c:pt>
                <c:pt idx="5">
                  <c:v>0</c:v>
                </c:pt>
                <c:pt idx="6">
                  <c:v>1901005</c:v>
                </c:pt>
                <c:pt idx="7">
                  <c:v>362040</c:v>
                </c:pt>
                <c:pt idx="8">
                  <c:v>231518</c:v>
                </c:pt>
                <c:pt idx="9">
                  <c:v>103392</c:v>
                </c:pt>
              </c:numCache>
            </c:numRef>
          </c:val>
          <c:extLst>
            <c:ext xmlns:c16="http://schemas.microsoft.com/office/drawing/2014/chart" uri="{C3380CC4-5D6E-409C-BE32-E72D297353CC}">
              <c16:uniqueId val="{00000005-286B-4C4F-B471-DBF35F8722C5}"/>
            </c:ext>
          </c:extLst>
        </c:ser>
        <c:ser>
          <c:idx val="7"/>
          <c:order val="6"/>
          <c:tx>
            <c:strRef>
              <c:f>'2014 Top 10 CB Chart'!$L$1</c:f>
              <c:strCache>
                <c:ptCount val="1"/>
                <c:pt idx="0">
                  <c:v>Health Professions Education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Chart'!$L$2:$L$11</c:f>
              <c:numCache>
                <c:formatCode>#,##0</c:formatCode>
                <c:ptCount val="10"/>
                <c:pt idx="0">
                  <c:v>168310304</c:v>
                </c:pt>
                <c:pt idx="1">
                  <c:v>7994424</c:v>
                </c:pt>
                <c:pt idx="2">
                  <c:v>7198590</c:v>
                </c:pt>
                <c:pt idx="3">
                  <c:v>90283</c:v>
                </c:pt>
                <c:pt idx="4">
                  <c:v>6482063</c:v>
                </c:pt>
                <c:pt idx="5">
                  <c:v>503576</c:v>
                </c:pt>
                <c:pt idx="6">
                  <c:v>991747</c:v>
                </c:pt>
                <c:pt idx="7">
                  <c:v>8699891</c:v>
                </c:pt>
                <c:pt idx="8">
                  <c:v>4165</c:v>
                </c:pt>
                <c:pt idx="9">
                  <c:v>203752</c:v>
                </c:pt>
              </c:numCache>
            </c:numRef>
          </c:val>
          <c:extLst>
            <c:ext xmlns:c16="http://schemas.microsoft.com/office/drawing/2014/chart" uri="{C3380CC4-5D6E-409C-BE32-E72D297353CC}">
              <c16:uniqueId val="{00000006-286B-4C4F-B471-DBF35F8722C5}"/>
            </c:ext>
          </c:extLst>
        </c:ser>
        <c:ser>
          <c:idx val="8"/>
          <c:order val="7"/>
          <c:tx>
            <c:strRef>
              <c:f>'2014 Top 10 CB Chart'!$M$1</c:f>
              <c:strCache>
                <c:ptCount val="1"/>
                <c:pt idx="0">
                  <c:v>Subsidized Health Services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Chart'!$M$2:$M$11</c:f>
              <c:numCache>
                <c:formatCode>#,##0</c:formatCode>
                <c:ptCount val="10"/>
                <c:pt idx="0">
                  <c:v>0</c:v>
                </c:pt>
                <c:pt idx="1">
                  <c:v>0</c:v>
                </c:pt>
                <c:pt idx="2">
                  <c:v>1922868</c:v>
                </c:pt>
                <c:pt idx="3">
                  <c:v>46358</c:v>
                </c:pt>
                <c:pt idx="4">
                  <c:v>1933229</c:v>
                </c:pt>
                <c:pt idx="5">
                  <c:v>259672</c:v>
                </c:pt>
                <c:pt idx="6">
                  <c:v>2020855</c:v>
                </c:pt>
                <c:pt idx="7">
                  <c:v>4527282</c:v>
                </c:pt>
                <c:pt idx="8">
                  <c:v>191620</c:v>
                </c:pt>
                <c:pt idx="9">
                  <c:v>41368</c:v>
                </c:pt>
              </c:numCache>
            </c:numRef>
          </c:val>
          <c:extLst>
            <c:ext xmlns:c16="http://schemas.microsoft.com/office/drawing/2014/chart" uri="{C3380CC4-5D6E-409C-BE32-E72D297353CC}">
              <c16:uniqueId val="{00000007-286B-4C4F-B471-DBF35F8722C5}"/>
            </c:ext>
          </c:extLst>
        </c:ser>
        <c:ser>
          <c:idx val="9"/>
          <c:order val="8"/>
          <c:tx>
            <c:strRef>
              <c:f>'2014 Top 10 CB Chart'!$N$1</c:f>
              <c:strCache>
                <c:ptCount val="1"/>
                <c:pt idx="0">
                  <c:v>Cash and In-Kind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Chart'!$N$2:$N$11</c:f>
              <c:numCache>
                <c:formatCode>#,##0</c:formatCode>
                <c:ptCount val="10"/>
                <c:pt idx="0">
                  <c:v>221336</c:v>
                </c:pt>
                <c:pt idx="1">
                  <c:v>487882</c:v>
                </c:pt>
                <c:pt idx="2">
                  <c:v>1903122</c:v>
                </c:pt>
                <c:pt idx="3">
                  <c:v>535358</c:v>
                </c:pt>
                <c:pt idx="4">
                  <c:v>3067375</c:v>
                </c:pt>
                <c:pt idx="5">
                  <c:v>402864</c:v>
                </c:pt>
                <c:pt idx="6">
                  <c:v>402810</c:v>
                </c:pt>
                <c:pt idx="7">
                  <c:v>950508</c:v>
                </c:pt>
                <c:pt idx="8">
                  <c:v>154682</c:v>
                </c:pt>
                <c:pt idx="9">
                  <c:v>368857</c:v>
                </c:pt>
              </c:numCache>
            </c:numRef>
          </c:val>
          <c:extLst>
            <c:ext xmlns:c16="http://schemas.microsoft.com/office/drawing/2014/chart" uri="{C3380CC4-5D6E-409C-BE32-E72D297353CC}">
              <c16:uniqueId val="{00000008-286B-4C4F-B471-DBF35F8722C5}"/>
            </c:ext>
          </c:extLst>
        </c:ser>
        <c:ser>
          <c:idx val="10"/>
          <c:order val="9"/>
          <c:tx>
            <c:strRef>
              <c:f>'2014 Top 10 CB Chart'!$O$1</c:f>
              <c:strCache>
                <c:ptCount val="1"/>
                <c:pt idx="0">
                  <c:v>Community Building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Chart'!$O$2:$O$11</c:f>
              <c:numCache>
                <c:formatCode>#,##0</c:formatCode>
                <c:ptCount val="10"/>
                <c:pt idx="0">
                  <c:v>1303714</c:v>
                </c:pt>
                <c:pt idx="1">
                  <c:v>655342</c:v>
                </c:pt>
                <c:pt idx="2">
                  <c:v>205387</c:v>
                </c:pt>
                <c:pt idx="3">
                  <c:v>0</c:v>
                </c:pt>
                <c:pt idx="4">
                  <c:v>239216</c:v>
                </c:pt>
                <c:pt idx="5">
                  <c:v>127752</c:v>
                </c:pt>
                <c:pt idx="6">
                  <c:v>1288187</c:v>
                </c:pt>
                <c:pt idx="7">
                  <c:v>293894</c:v>
                </c:pt>
                <c:pt idx="8">
                  <c:v>11821</c:v>
                </c:pt>
                <c:pt idx="9">
                  <c:v>69340</c:v>
                </c:pt>
              </c:numCache>
            </c:numRef>
          </c:val>
          <c:extLst>
            <c:ext xmlns:c16="http://schemas.microsoft.com/office/drawing/2014/chart" uri="{C3380CC4-5D6E-409C-BE32-E72D297353CC}">
              <c16:uniqueId val="{00000009-286B-4C4F-B471-DBF35F8722C5}"/>
            </c:ext>
          </c:extLst>
        </c:ser>
        <c:ser>
          <c:idx val="11"/>
          <c:order val="10"/>
          <c:tx>
            <c:strRef>
              <c:f>'2014 Top 10 CB Chart'!$P$1</c:f>
              <c:strCache>
                <c:ptCount val="1"/>
                <c:pt idx="0">
                  <c:v>Community Benefit Operations Cost</c:v>
                </c:pt>
              </c:strCache>
            </c:strRef>
          </c:tx>
          <c:invertIfNegative val="0"/>
          <c:cat>
            <c:strRef>
              <c:f>'2014 Top 10 CB Chart'!$A$2:$D$11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'2014 Top 10 CB Chart'!$P$2:$P$11</c:f>
              <c:numCache>
                <c:formatCode>#,##0</c:formatCode>
                <c:ptCount val="10"/>
                <c:pt idx="0">
                  <c:v>9588</c:v>
                </c:pt>
                <c:pt idx="1">
                  <c:v>0</c:v>
                </c:pt>
                <c:pt idx="2">
                  <c:v>338916</c:v>
                </c:pt>
                <c:pt idx="3">
                  <c:v>300221</c:v>
                </c:pt>
                <c:pt idx="4">
                  <c:v>457199</c:v>
                </c:pt>
                <c:pt idx="5">
                  <c:v>422941</c:v>
                </c:pt>
                <c:pt idx="6">
                  <c:v>338680</c:v>
                </c:pt>
                <c:pt idx="7">
                  <c:v>106835</c:v>
                </c:pt>
                <c:pt idx="8">
                  <c:v>2579217</c:v>
                </c:pt>
                <c:pt idx="9">
                  <c:v>59092</c:v>
                </c:pt>
              </c:numCache>
            </c:numRef>
          </c:val>
          <c:extLst>
            <c:ext xmlns:c16="http://schemas.microsoft.com/office/drawing/2014/chart" uri="{C3380CC4-5D6E-409C-BE32-E72D297353CC}">
              <c16:uniqueId val="{0000000A-286B-4C4F-B471-DBF35F8722C5}"/>
            </c:ext>
          </c:extLst>
        </c:ser>
        <c:dLbls>
          <c:showLegendKey val="0"/>
          <c:showVal val="0"/>
          <c:showCatName val="0"/>
          <c:showSerName val="0"/>
          <c:showPercent val="0"/>
          <c:showBubbleSize val="0"/>
        </c:dLbls>
        <c:gapWidth val="150"/>
        <c:overlap val="100"/>
        <c:axId val="-2144446024"/>
        <c:axId val="-2144469960"/>
      </c:barChart>
      <c:catAx>
        <c:axId val="-2144446024"/>
        <c:scaling>
          <c:orientation val="minMax"/>
        </c:scaling>
        <c:delete val="0"/>
        <c:axPos val="l"/>
        <c:numFmt formatCode="General" sourceLinked="0"/>
        <c:majorTickMark val="out"/>
        <c:minorTickMark val="none"/>
        <c:tickLblPos val="nextTo"/>
        <c:txPr>
          <a:bodyPr rot="-1200000" anchor="ctr" anchorCtr="0"/>
          <a:lstStyle/>
          <a:p>
            <a:pPr>
              <a:defRPr sz="1200"/>
            </a:pPr>
            <a:endParaRPr lang="en-US"/>
          </a:p>
        </c:txPr>
        <c:crossAx val="-2144469960"/>
        <c:crosses val="autoZero"/>
        <c:auto val="1"/>
        <c:lblAlgn val="ctr"/>
        <c:lblOffset val="100"/>
        <c:tickLblSkip val="1"/>
        <c:noMultiLvlLbl val="0"/>
      </c:catAx>
      <c:valAx>
        <c:axId val="-2144469960"/>
        <c:scaling>
          <c:orientation val="minMax"/>
        </c:scaling>
        <c:delete val="0"/>
        <c:axPos val="b"/>
        <c:majorGridlines/>
        <c:numFmt formatCode="&quot;$&quot;#,##0;[Red]&quot;$&quot;#,##0" sourceLinked="1"/>
        <c:majorTickMark val="out"/>
        <c:minorTickMark val="none"/>
        <c:tickLblPos val="nextTo"/>
        <c:txPr>
          <a:bodyPr rot="-1200000" vert="horz" lIns="0" anchor="b" anchorCtr="1">
            <a:noAutofit/>
          </a:bodyPr>
          <a:lstStyle/>
          <a:p>
            <a:pPr>
              <a:defRPr sz="1200" baseline="0"/>
            </a:pPr>
            <a:endParaRPr lang="en-US"/>
          </a:p>
        </c:txPr>
        <c:crossAx val="-2144446024"/>
        <c:crosses val="autoZero"/>
        <c:crossBetween val="between"/>
        <c:dispUnits>
          <c:builtInUnit val="thousands"/>
        </c:dispUnits>
      </c:valAx>
    </c:plotArea>
    <c:legend>
      <c:legendPos val="r"/>
      <c:layout>
        <c:manualLayout>
          <c:xMode val="edge"/>
          <c:yMode val="edge"/>
          <c:x val="0.62090156493596205"/>
          <c:y val="0.124928677393587"/>
          <c:w val="0.364739802261559"/>
          <c:h val="0.67487672647476404"/>
        </c:manualLayout>
      </c:layout>
      <c:overlay val="0"/>
      <c:txPr>
        <a:bodyPr/>
        <a:lstStyle/>
        <a:p>
          <a:pPr>
            <a:defRPr sz="1200"/>
          </a:pPr>
          <a:endParaRPr lang="en-US"/>
        </a:p>
      </c:txPr>
    </c:legend>
    <c:plotVisOnly val="1"/>
    <c:dispBlanksAs val="gap"/>
    <c:showDLblsOverMax val="0"/>
  </c:chart>
  <c:printSettings>
    <c:headerFooter/>
    <c:pageMargins b="1" l="0.75" r="0.75" t="1" header="0.5" footer="0.5"/>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Top 10 Hospitals with Highest</a:t>
            </a:r>
            <a:r>
              <a:rPr lang="en-US" baseline="0"/>
              <a:t> Community Benefit Costs</a:t>
            </a:r>
            <a:endParaRPr lang="en-US"/>
          </a:p>
        </c:rich>
      </c:tx>
      <c:overlay val="0"/>
    </c:title>
    <c:autoTitleDeleted val="0"/>
    <c:plotArea>
      <c:layout>
        <c:manualLayout>
          <c:layoutTarget val="inner"/>
          <c:xMode val="edge"/>
          <c:yMode val="edge"/>
          <c:x val="0.30885762647585002"/>
          <c:y val="0.13087236974885699"/>
          <c:w val="0.50947865381781399"/>
          <c:h val="0.80502869797351395"/>
        </c:manualLayout>
      </c:layout>
      <c:barChart>
        <c:barDir val="bar"/>
        <c:grouping val="clustered"/>
        <c:varyColors val="0"/>
        <c:ser>
          <c:idx val="0"/>
          <c:order val="0"/>
          <c:tx>
            <c:strRef>
              <c:f>'2013-2014 Combined-All'!$E$1</c:f>
              <c:strCache>
                <c:ptCount val="1"/>
                <c:pt idx="0">
                  <c:v>2014 - Total Community Benefit Cost</c:v>
                </c:pt>
              </c:strCache>
            </c:strRef>
          </c:tx>
          <c:invertIfNegative val="0"/>
          <c:cat>
            <c:strRef>
              <c:f>'2013-2014 Combined-All'!$A$2:$D$11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'2013-2014 Combined-All'!$E$2:$E$11</c:f>
              <c:numCache>
                <c:formatCode>"$"#,##0;[Red]"$"#,##0</c:formatCode>
                <c:ptCount val="10"/>
                <c:pt idx="0">
                  <c:v>365653676</c:v>
                </c:pt>
                <c:pt idx="1">
                  <c:v>151501923</c:v>
                </c:pt>
                <c:pt idx="2">
                  <c:v>133134716</c:v>
                </c:pt>
                <c:pt idx="3">
                  <c:v>127585677</c:v>
                </c:pt>
                <c:pt idx="4">
                  <c:v>124953087</c:v>
                </c:pt>
                <c:pt idx="5">
                  <c:v>101331817</c:v>
                </c:pt>
                <c:pt idx="6">
                  <c:v>93829403</c:v>
                </c:pt>
                <c:pt idx="7">
                  <c:v>70586338</c:v>
                </c:pt>
                <c:pt idx="8">
                  <c:v>68227657</c:v>
                </c:pt>
                <c:pt idx="9">
                  <c:v>49855412</c:v>
                </c:pt>
              </c:numCache>
            </c:numRef>
          </c:val>
          <c:extLst>
            <c:ext xmlns:c16="http://schemas.microsoft.com/office/drawing/2014/chart" uri="{C3380CC4-5D6E-409C-BE32-E72D297353CC}">
              <c16:uniqueId val="{00000000-DB84-4101-97E3-F77C7E388EAB}"/>
            </c:ext>
          </c:extLst>
        </c:ser>
        <c:ser>
          <c:idx val="1"/>
          <c:order val="1"/>
          <c:tx>
            <c:strRef>
              <c:f>'2013-2014 Combined-All'!$F$1</c:f>
              <c:strCache>
                <c:ptCount val="1"/>
                <c:pt idx="0">
                  <c:v>2013 - Total Community Benefit Cost</c:v>
                </c:pt>
              </c:strCache>
            </c:strRef>
          </c:tx>
          <c:invertIfNegative val="0"/>
          <c:cat>
            <c:strRef>
              <c:f>'2013-2014 Combined-All'!$A$2:$D$11</c:f>
              <c:strCache>
                <c:ptCount val="10"/>
                <c:pt idx="0">
                  <c:v>OHSU Hospital</c:v>
                </c:pt>
                <c:pt idx="1">
                  <c:v>Legacy Emanuel Medical Center</c:v>
                </c:pt>
                <c:pt idx="2">
                  <c:v>Providence Portland Medical Center</c:v>
                </c:pt>
                <c:pt idx="3">
                  <c:v>PeaceHealth Sacred Heart-Riverbend &amp; University </c:v>
                </c:pt>
                <c:pt idx="4">
                  <c:v>Providence St. Vincent Medical Center</c:v>
                </c:pt>
                <c:pt idx="5">
                  <c:v>St. Charles Medical Center-Bend</c:v>
                </c:pt>
                <c:pt idx="6">
                  <c:v>Salem Hospital</c:v>
                </c:pt>
                <c:pt idx="7">
                  <c:v>Good Samaritan Regional Medical Center</c:v>
                </c:pt>
                <c:pt idx="8">
                  <c:v>Asante Rogue Regional Medical Center</c:v>
                </c:pt>
                <c:pt idx="9">
                  <c:v>Providence Medford Medical Center</c:v>
                </c:pt>
              </c:strCache>
            </c:strRef>
          </c:cat>
          <c:val>
            <c:numRef>
              <c:f>'2013-2014 Combined-All'!$F$2:$F$11</c:f>
              <c:numCache>
                <c:formatCode>"$"#,##0;[Red]"$"#,##0</c:formatCode>
                <c:ptCount val="10"/>
                <c:pt idx="0">
                  <c:v>341020625</c:v>
                </c:pt>
                <c:pt idx="1">
                  <c:v>152374462</c:v>
                </c:pt>
                <c:pt idx="2">
                  <c:v>142984211</c:v>
                </c:pt>
                <c:pt idx="3">
                  <c:v>140780672</c:v>
                </c:pt>
                <c:pt idx="4">
                  <c:v>140705794</c:v>
                </c:pt>
                <c:pt idx="5">
                  <c:v>123833675</c:v>
                </c:pt>
                <c:pt idx="6">
                  <c:v>90704776</c:v>
                </c:pt>
                <c:pt idx="7">
                  <c:v>76556109</c:v>
                </c:pt>
                <c:pt idx="8">
                  <c:v>82546040</c:v>
                </c:pt>
                <c:pt idx="9">
                  <c:v>42248126</c:v>
                </c:pt>
              </c:numCache>
            </c:numRef>
          </c:val>
          <c:extLst>
            <c:ext xmlns:c16="http://schemas.microsoft.com/office/drawing/2014/chart" uri="{C3380CC4-5D6E-409C-BE32-E72D297353CC}">
              <c16:uniqueId val="{00000001-DB84-4101-97E3-F77C7E388EAB}"/>
            </c:ext>
          </c:extLst>
        </c:ser>
        <c:dLbls>
          <c:showLegendKey val="0"/>
          <c:showVal val="0"/>
          <c:showCatName val="0"/>
          <c:showSerName val="0"/>
          <c:showPercent val="0"/>
          <c:showBubbleSize val="0"/>
        </c:dLbls>
        <c:gapWidth val="150"/>
        <c:axId val="-2142882664"/>
        <c:axId val="-2143278008"/>
      </c:barChart>
      <c:catAx>
        <c:axId val="-2142882664"/>
        <c:scaling>
          <c:orientation val="minMax"/>
        </c:scaling>
        <c:delete val="0"/>
        <c:axPos val="l"/>
        <c:numFmt formatCode="General" sourceLinked="0"/>
        <c:majorTickMark val="out"/>
        <c:minorTickMark val="none"/>
        <c:tickLblPos val="nextTo"/>
        <c:txPr>
          <a:bodyPr rot="-1800000"/>
          <a:lstStyle/>
          <a:p>
            <a:pPr>
              <a:defRPr/>
            </a:pPr>
            <a:endParaRPr lang="en-US"/>
          </a:p>
        </c:txPr>
        <c:crossAx val="-2143278008"/>
        <c:crosses val="autoZero"/>
        <c:auto val="1"/>
        <c:lblAlgn val="ctr"/>
        <c:lblOffset val="100"/>
        <c:noMultiLvlLbl val="0"/>
      </c:catAx>
      <c:valAx>
        <c:axId val="-2143278008"/>
        <c:scaling>
          <c:orientation val="minMax"/>
        </c:scaling>
        <c:delete val="0"/>
        <c:axPos val="b"/>
        <c:majorGridlines/>
        <c:numFmt formatCode="&quot;$&quot;#,##0;[Red]&quot;$&quot;#,##0" sourceLinked="1"/>
        <c:majorTickMark val="out"/>
        <c:minorTickMark val="none"/>
        <c:tickLblPos val="nextTo"/>
        <c:crossAx val="-2142882664"/>
        <c:crosses val="autoZero"/>
        <c:crossBetween val="between"/>
      </c:valAx>
    </c:plotArea>
    <c:legend>
      <c:legendPos val="r"/>
      <c:layout>
        <c:manualLayout>
          <c:xMode val="edge"/>
          <c:yMode val="edge"/>
          <c:x val="0.61452776925727803"/>
          <c:y val="0.33235852603425498"/>
          <c:w val="0.26680125595628601"/>
          <c:h val="0.192763510552276"/>
        </c:manualLayout>
      </c:layout>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Top 10 Hospitals with Highest</a:t>
            </a:r>
            <a:r>
              <a:rPr lang="en-US" baseline="0"/>
              <a:t> Community Benefit Costs</a:t>
            </a:r>
            <a:endParaRPr lang="en-US"/>
          </a:p>
        </c:rich>
      </c:tx>
      <c:overlay val="0"/>
    </c:title>
    <c:autoTitleDeleted val="0"/>
    <c:plotArea>
      <c:layout>
        <c:manualLayout>
          <c:layoutTarget val="inner"/>
          <c:xMode val="edge"/>
          <c:yMode val="edge"/>
          <c:x val="0.29522128028247202"/>
          <c:y val="0.13087236852864301"/>
          <c:w val="0.50947865381781399"/>
          <c:h val="0.80502869797351395"/>
        </c:manualLayout>
      </c:layout>
      <c:barChart>
        <c:barDir val="bar"/>
        <c:grouping val="clustered"/>
        <c:varyColors val="0"/>
        <c:ser>
          <c:idx val="0"/>
          <c:order val="0"/>
          <c:tx>
            <c:strRef>
              <c:f>'2013-2014 CBS-Rev-Portions'!$E$1</c:f>
              <c:strCache>
                <c:ptCount val="1"/>
                <c:pt idx="0">
                  <c:v>2014 - Total Community Benefit Cost</c:v>
                </c:pt>
              </c:strCache>
            </c:strRef>
          </c:tx>
          <c:invertIfNegative val="0"/>
          <c:cat>
            <c:strRef>
              <c:f>'2013-2014 CBS-Rev-Portions'!$A$2:$D$60</c:f>
              <c:strCache>
                <c:ptCount val="59"/>
                <c:pt idx="0">
                  <c:v>St. Charles Medical Center-Madras</c:v>
                </c:pt>
                <c:pt idx="1">
                  <c:v>OHSU Hospital</c:v>
                </c:pt>
                <c:pt idx="2">
                  <c:v>Providence Medford Medical Center</c:v>
                </c:pt>
                <c:pt idx="3">
                  <c:v>Columbia Memorial Hospital</c:v>
                </c:pt>
                <c:pt idx="4">
                  <c:v>Asante Ashland Community Hospital</c:v>
                </c:pt>
                <c:pt idx="5">
                  <c:v>Lake District Hospital</c:v>
                </c:pt>
                <c:pt idx="6">
                  <c:v>St. Charles Medical Center-Bend</c:v>
                </c:pt>
                <c:pt idx="7">
                  <c:v>Legacy Emanuel Medical Center</c:v>
                </c:pt>
                <c:pt idx="8">
                  <c:v>Tuality Healthcare</c:v>
                </c:pt>
                <c:pt idx="9">
                  <c:v>Pioneer Memorial Hospital-Prineville</c:v>
                </c:pt>
                <c:pt idx="10">
                  <c:v>Good Samaritan Regional Medical Center</c:v>
                </c:pt>
                <c:pt idx="11">
                  <c:v>Providence Portland Medical Center</c:v>
                </c:pt>
                <c:pt idx="12">
                  <c:v>Santiam Memorial Hospital</c:v>
                </c:pt>
                <c:pt idx="13">
                  <c:v>Asante Three Rivers Medical Center</c:v>
                </c:pt>
                <c:pt idx="14">
                  <c:v>PeaceHealth Sacred Heart-Riverbend &amp; University </c:v>
                </c:pt>
                <c:pt idx="15">
                  <c:v>Lower Umpqua Hospital</c:v>
                </c:pt>
                <c:pt idx="16">
                  <c:v>Sky Lakes Medical Center</c:v>
                </c:pt>
                <c:pt idx="17">
                  <c:v>Bay Area Hospital</c:v>
                </c:pt>
                <c:pt idx="18">
                  <c:v>Providence Hood River Memorial Hospital</c:v>
                </c:pt>
                <c:pt idx="19">
                  <c:v>Providence Milwaukie Hospital</c:v>
                </c:pt>
                <c:pt idx="20">
                  <c:v>Samaritan Albany General Hospital</c:v>
                </c:pt>
                <c:pt idx="21">
                  <c:v>St. Charles Medical Center-Redmond</c:v>
                </c:pt>
                <c:pt idx="22">
                  <c:v>Legacy Good Samaritan Medical Center</c:v>
                </c:pt>
                <c:pt idx="23">
                  <c:v>Asante Rogue Regional Medical Center</c:v>
                </c:pt>
                <c:pt idx="24">
                  <c:v>Providence Willamette Falls Medical Center</c:v>
                </c:pt>
                <c:pt idx="25">
                  <c:v>Salem Hospital</c:v>
                </c:pt>
                <c:pt idx="26">
                  <c:v>Providence St. Vincent Medical Center</c:v>
                </c:pt>
                <c:pt idx="27">
                  <c:v>Tillamook Regional Medical Center</c:v>
                </c:pt>
                <c:pt idx="28">
                  <c:v>Coquille Valley Hospital</c:v>
                </c:pt>
                <c:pt idx="29">
                  <c:v>Harney District Hospital</c:v>
                </c:pt>
                <c:pt idx="30">
                  <c:v>Legacy Meridian Park Medical Center</c:v>
                </c:pt>
                <c:pt idx="31">
                  <c:v>Blue Mountain Hospital</c:v>
                </c:pt>
                <c:pt idx="32">
                  <c:v>Legacy Mt. Hood Medical Center</c:v>
                </c:pt>
                <c:pt idx="33">
                  <c:v>Providence Newberg Medical Center</c:v>
                </c:pt>
                <c:pt idx="34">
                  <c:v>Wallowa Memorial Hospital</c:v>
                </c:pt>
                <c:pt idx="35">
                  <c:v>Pioneer Memorial Hospital-Heppner</c:v>
                </c:pt>
                <c:pt idx="36">
                  <c:v>Samaritan Lebanon Community Hospital</c:v>
                </c:pt>
                <c:pt idx="37">
                  <c:v>Willamette Valley Medical Center</c:v>
                </c:pt>
                <c:pt idx="38">
                  <c:v>Good Shepherd Medical Center</c:v>
                </c:pt>
                <c:pt idx="39">
                  <c:v>Samaritan Pacific Communities Hospital</c:v>
                </c:pt>
                <c:pt idx="40">
                  <c:v>Mid-Columbia Medical Center</c:v>
                </c:pt>
                <c:pt idx="41">
                  <c:v>Samaritan North Lincoln Hospital</c:v>
                </c:pt>
                <c:pt idx="42">
                  <c:v>West Valley Community Hospital</c:v>
                </c:pt>
                <c:pt idx="43">
                  <c:v>St. Alphonsus Medical Center-Ontario</c:v>
                </c:pt>
                <c:pt idx="44">
                  <c:v>Adventist Medical Center</c:v>
                </c:pt>
                <c:pt idx="45">
                  <c:v>Silverton Hospital</c:v>
                </c:pt>
                <c:pt idx="46">
                  <c:v>Providence Seaside Hospital</c:v>
                </c:pt>
                <c:pt idx="47">
                  <c:v>St. Alphonsus Medical Center-Baker City</c:v>
                </c:pt>
                <c:pt idx="48">
                  <c:v>Grande Ronde Hospital</c:v>
                </c:pt>
                <c:pt idx="49">
                  <c:v>Curry General Hospital</c:v>
                </c:pt>
                <c:pt idx="50">
                  <c:v>Mercy Medical Center</c:v>
                </c:pt>
                <c:pt idx="51">
                  <c:v>St. Anthony Hospital⁴</c:v>
                </c:pt>
                <c:pt idx="52">
                  <c:v>Southern Coos Hospital and Health Center</c:v>
                </c:pt>
                <c:pt idx="53">
                  <c:v>PeaceHealth Peace Harbor Hospital</c:v>
                </c:pt>
                <c:pt idx="54">
                  <c:v>PeaceHealth Cottage Grove Community Hospital</c:v>
                </c:pt>
                <c:pt idx="55">
                  <c:v>McKenzie-Willamette Medical Center</c:v>
                </c:pt>
                <c:pt idx="56">
                  <c:v>Kaiser Sunnyside²</c:v>
                </c:pt>
                <c:pt idx="57">
                  <c:v>Kaiser Westside Medical Center²</c:v>
                </c:pt>
                <c:pt idx="58">
                  <c:v>Shriners Hospitals for Children - Portland³</c:v>
                </c:pt>
              </c:strCache>
            </c:strRef>
          </c:cat>
          <c:val>
            <c:numRef>
              <c:f>'2013-2014 CBS-Rev-Portions'!$E$2:$E$60</c:f>
            </c:numRef>
          </c:val>
          <c:extLst>
            <c:ext xmlns:c16="http://schemas.microsoft.com/office/drawing/2014/chart" uri="{C3380CC4-5D6E-409C-BE32-E72D297353CC}">
              <c16:uniqueId val="{00000000-CCAB-4688-A710-8F686223880E}"/>
            </c:ext>
          </c:extLst>
        </c:ser>
        <c:ser>
          <c:idx val="1"/>
          <c:order val="1"/>
          <c:tx>
            <c:strRef>
              <c:f>'2013-2014 CBS-Rev-Portions'!$F$1</c:f>
              <c:strCache>
                <c:ptCount val="1"/>
                <c:pt idx="0">
                  <c:v>2013 - Total Community Benefit Cost</c:v>
                </c:pt>
              </c:strCache>
            </c:strRef>
          </c:tx>
          <c:invertIfNegative val="0"/>
          <c:cat>
            <c:strRef>
              <c:f>'2013-2014 CBS-Rev-Portions'!$A$2:$D$60</c:f>
              <c:strCache>
                <c:ptCount val="59"/>
                <c:pt idx="0">
                  <c:v>St. Charles Medical Center-Madras</c:v>
                </c:pt>
                <c:pt idx="1">
                  <c:v>OHSU Hospital</c:v>
                </c:pt>
                <c:pt idx="2">
                  <c:v>Providence Medford Medical Center</c:v>
                </c:pt>
                <c:pt idx="3">
                  <c:v>Columbia Memorial Hospital</c:v>
                </c:pt>
                <c:pt idx="4">
                  <c:v>Asante Ashland Community Hospital</c:v>
                </c:pt>
                <c:pt idx="5">
                  <c:v>Lake District Hospital</c:v>
                </c:pt>
                <c:pt idx="6">
                  <c:v>St. Charles Medical Center-Bend</c:v>
                </c:pt>
                <c:pt idx="7">
                  <c:v>Legacy Emanuel Medical Center</c:v>
                </c:pt>
                <c:pt idx="8">
                  <c:v>Tuality Healthcare</c:v>
                </c:pt>
                <c:pt idx="9">
                  <c:v>Pioneer Memorial Hospital-Prineville</c:v>
                </c:pt>
                <c:pt idx="10">
                  <c:v>Good Samaritan Regional Medical Center</c:v>
                </c:pt>
                <c:pt idx="11">
                  <c:v>Providence Portland Medical Center</c:v>
                </c:pt>
                <c:pt idx="12">
                  <c:v>Santiam Memorial Hospital</c:v>
                </c:pt>
                <c:pt idx="13">
                  <c:v>Asante Three Rivers Medical Center</c:v>
                </c:pt>
                <c:pt idx="14">
                  <c:v>PeaceHealth Sacred Heart-Riverbend &amp; University </c:v>
                </c:pt>
                <c:pt idx="15">
                  <c:v>Lower Umpqua Hospital</c:v>
                </c:pt>
                <c:pt idx="16">
                  <c:v>Sky Lakes Medical Center</c:v>
                </c:pt>
                <c:pt idx="17">
                  <c:v>Bay Area Hospital</c:v>
                </c:pt>
                <c:pt idx="18">
                  <c:v>Providence Hood River Memorial Hospital</c:v>
                </c:pt>
                <c:pt idx="19">
                  <c:v>Providence Milwaukie Hospital</c:v>
                </c:pt>
                <c:pt idx="20">
                  <c:v>Samaritan Albany General Hospital</c:v>
                </c:pt>
                <c:pt idx="21">
                  <c:v>St. Charles Medical Center-Redmond</c:v>
                </c:pt>
                <c:pt idx="22">
                  <c:v>Legacy Good Samaritan Medical Center</c:v>
                </c:pt>
                <c:pt idx="23">
                  <c:v>Asante Rogue Regional Medical Center</c:v>
                </c:pt>
                <c:pt idx="24">
                  <c:v>Providence Willamette Falls Medical Center</c:v>
                </c:pt>
                <c:pt idx="25">
                  <c:v>Salem Hospital</c:v>
                </c:pt>
                <c:pt idx="26">
                  <c:v>Providence St. Vincent Medical Center</c:v>
                </c:pt>
                <c:pt idx="27">
                  <c:v>Tillamook Regional Medical Center</c:v>
                </c:pt>
                <c:pt idx="28">
                  <c:v>Coquille Valley Hospital</c:v>
                </c:pt>
                <c:pt idx="29">
                  <c:v>Harney District Hospital</c:v>
                </c:pt>
                <c:pt idx="30">
                  <c:v>Legacy Meridian Park Medical Center</c:v>
                </c:pt>
                <c:pt idx="31">
                  <c:v>Blue Mountain Hospital</c:v>
                </c:pt>
                <c:pt idx="32">
                  <c:v>Legacy Mt. Hood Medical Center</c:v>
                </c:pt>
                <c:pt idx="33">
                  <c:v>Providence Newberg Medical Center</c:v>
                </c:pt>
                <c:pt idx="34">
                  <c:v>Wallowa Memorial Hospital</c:v>
                </c:pt>
                <c:pt idx="35">
                  <c:v>Pioneer Memorial Hospital-Heppner</c:v>
                </c:pt>
                <c:pt idx="36">
                  <c:v>Samaritan Lebanon Community Hospital</c:v>
                </c:pt>
                <c:pt idx="37">
                  <c:v>Willamette Valley Medical Center</c:v>
                </c:pt>
                <c:pt idx="38">
                  <c:v>Good Shepherd Medical Center</c:v>
                </c:pt>
                <c:pt idx="39">
                  <c:v>Samaritan Pacific Communities Hospital</c:v>
                </c:pt>
                <c:pt idx="40">
                  <c:v>Mid-Columbia Medical Center</c:v>
                </c:pt>
                <c:pt idx="41">
                  <c:v>Samaritan North Lincoln Hospital</c:v>
                </c:pt>
                <c:pt idx="42">
                  <c:v>West Valley Community Hospital</c:v>
                </c:pt>
                <c:pt idx="43">
                  <c:v>St. Alphonsus Medical Center-Ontario</c:v>
                </c:pt>
                <c:pt idx="44">
                  <c:v>Adventist Medical Center</c:v>
                </c:pt>
                <c:pt idx="45">
                  <c:v>Silverton Hospital</c:v>
                </c:pt>
                <c:pt idx="46">
                  <c:v>Providence Seaside Hospital</c:v>
                </c:pt>
                <c:pt idx="47">
                  <c:v>St. Alphonsus Medical Center-Baker City</c:v>
                </c:pt>
                <c:pt idx="48">
                  <c:v>Grande Ronde Hospital</c:v>
                </c:pt>
                <c:pt idx="49">
                  <c:v>Curry General Hospital</c:v>
                </c:pt>
                <c:pt idx="50">
                  <c:v>Mercy Medical Center</c:v>
                </c:pt>
                <c:pt idx="51">
                  <c:v>St. Anthony Hospital⁴</c:v>
                </c:pt>
                <c:pt idx="52">
                  <c:v>Southern Coos Hospital and Health Center</c:v>
                </c:pt>
                <c:pt idx="53">
                  <c:v>PeaceHealth Peace Harbor Hospital</c:v>
                </c:pt>
                <c:pt idx="54">
                  <c:v>PeaceHealth Cottage Grove Community Hospital</c:v>
                </c:pt>
                <c:pt idx="55">
                  <c:v>McKenzie-Willamette Medical Center</c:v>
                </c:pt>
                <c:pt idx="56">
                  <c:v>Kaiser Sunnyside²</c:v>
                </c:pt>
                <c:pt idx="57">
                  <c:v>Kaiser Westside Medical Center²</c:v>
                </c:pt>
                <c:pt idx="58">
                  <c:v>Shriners Hospitals for Children - Portland³</c:v>
                </c:pt>
              </c:strCache>
            </c:strRef>
          </c:cat>
          <c:val>
            <c:numRef>
              <c:f>'2013-2014 CBS-Rev-Portions'!$F$2:$F$60</c:f>
            </c:numRef>
          </c:val>
          <c:extLst>
            <c:ext xmlns:c16="http://schemas.microsoft.com/office/drawing/2014/chart" uri="{C3380CC4-5D6E-409C-BE32-E72D297353CC}">
              <c16:uniqueId val="{00000001-CCAB-4688-A710-8F686223880E}"/>
            </c:ext>
          </c:extLst>
        </c:ser>
        <c:dLbls>
          <c:showLegendKey val="0"/>
          <c:showVal val="0"/>
          <c:showCatName val="0"/>
          <c:showSerName val="0"/>
          <c:showPercent val="0"/>
          <c:showBubbleSize val="0"/>
        </c:dLbls>
        <c:gapWidth val="150"/>
        <c:axId val="-2107295128"/>
        <c:axId val="-2107594120"/>
      </c:barChart>
      <c:catAx>
        <c:axId val="-2107295128"/>
        <c:scaling>
          <c:orientation val="minMax"/>
        </c:scaling>
        <c:delete val="0"/>
        <c:axPos val="l"/>
        <c:majorTickMark val="out"/>
        <c:minorTickMark val="none"/>
        <c:tickLblPos val="nextTo"/>
        <c:txPr>
          <a:bodyPr rot="-1800000"/>
          <a:lstStyle/>
          <a:p>
            <a:pPr>
              <a:defRPr/>
            </a:pPr>
            <a:endParaRPr lang="en-US"/>
          </a:p>
        </c:txPr>
        <c:crossAx val="-2107594120"/>
        <c:crosses val="autoZero"/>
        <c:auto val="1"/>
        <c:lblAlgn val="ctr"/>
        <c:lblOffset val="100"/>
        <c:noMultiLvlLbl val="0"/>
      </c:catAx>
      <c:valAx>
        <c:axId val="-2107594120"/>
        <c:scaling>
          <c:orientation val="minMax"/>
        </c:scaling>
        <c:delete val="0"/>
        <c:axPos val="b"/>
        <c:majorGridlines/>
        <c:numFmt formatCode="&quot;$&quot;#,##0;[Red]&quot;$&quot;#,##0" sourceLinked="1"/>
        <c:majorTickMark val="out"/>
        <c:minorTickMark val="none"/>
        <c:tickLblPos val="nextTo"/>
        <c:crossAx val="-2107295128"/>
        <c:crosses val="autoZero"/>
        <c:crossBetween val="between"/>
      </c:valAx>
    </c:plotArea>
    <c:legend>
      <c:legendPos val="r"/>
      <c:layout>
        <c:manualLayout>
          <c:xMode val="edge"/>
          <c:yMode val="edge"/>
          <c:x val="0.61452776925727803"/>
          <c:y val="0.33235852603425498"/>
          <c:w val="0.26680125595628601"/>
          <c:h val="0.192763510552276"/>
        </c:manualLayout>
      </c:layout>
      <c:overlay val="0"/>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584200</xdr:colOff>
      <xdr:row>2</xdr:row>
      <xdr:rowOff>101600</xdr:rowOff>
    </xdr:from>
    <xdr:to>
      <xdr:col>10</xdr:col>
      <xdr:colOff>419100</xdr:colOff>
      <xdr:row>38</xdr:row>
      <xdr:rowOff>50800</xdr:rowOff>
    </xdr:to>
    <xdr:pic>
      <xdr:nvPicPr>
        <xdr:cNvPr id="1025" name="Picture 3">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4200" y="457200"/>
          <a:ext cx="6565900" cy="6350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228600</xdr:colOff>
      <xdr:row>29</xdr:row>
      <xdr:rowOff>101600</xdr:rowOff>
    </xdr:from>
    <xdr:to>
      <xdr:col>12</xdr:col>
      <xdr:colOff>1574800</xdr:colOff>
      <xdr:row>61</xdr:row>
      <xdr:rowOff>101600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3581406" y="19202406"/>
    <xdr:ext cx="8381994" cy="4622794"/>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7320286" y="21153126"/>
    <xdr:ext cx="8381994" cy="462279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topLeftCell="A7" workbookViewId="0">
      <selection activeCell="M50" sqref="M50"/>
    </sheetView>
  </sheetViews>
  <sheetFormatPr defaultColWidth="8.85546875" defaultRowHeight="14.1"/>
  <sheetData>
    <row r="1" spans="1:13">
      <c r="A1" s="25"/>
      <c r="B1" s="25"/>
      <c r="C1" s="25"/>
      <c r="D1" s="25"/>
      <c r="E1" s="25"/>
      <c r="F1" s="25"/>
      <c r="G1" s="25"/>
      <c r="H1" s="25"/>
      <c r="I1" s="25"/>
      <c r="J1" s="25"/>
      <c r="K1" s="25"/>
      <c r="L1" s="25"/>
      <c r="M1" s="26"/>
    </row>
    <row r="2" spans="1:13">
      <c r="A2" s="25"/>
      <c r="B2" s="24"/>
      <c r="C2" s="25"/>
      <c r="D2" s="25"/>
      <c r="E2" s="25"/>
      <c r="F2" s="25"/>
      <c r="G2" s="25"/>
      <c r="H2" s="25"/>
      <c r="I2" s="25"/>
      <c r="J2" s="25"/>
      <c r="K2" s="25"/>
      <c r="L2" s="25"/>
      <c r="M2" s="26"/>
    </row>
    <row r="3" spans="1:13">
      <c r="A3" s="24"/>
      <c r="B3" s="24"/>
      <c r="C3" s="24"/>
      <c r="D3" s="24"/>
      <c r="E3" s="24"/>
      <c r="F3" s="24"/>
      <c r="G3" s="24"/>
      <c r="H3" s="24"/>
      <c r="I3" s="24"/>
      <c r="J3" s="24"/>
      <c r="K3" s="24"/>
      <c r="L3" s="24"/>
      <c r="M3" s="26"/>
    </row>
    <row r="4" spans="1:13">
      <c r="A4" s="24"/>
      <c r="B4" s="24"/>
      <c r="C4" s="24"/>
      <c r="D4" s="24"/>
      <c r="E4" s="24"/>
      <c r="F4" s="24"/>
      <c r="G4" s="24"/>
      <c r="H4" s="24"/>
      <c r="I4" s="24"/>
      <c r="J4" s="24"/>
      <c r="K4" s="24"/>
      <c r="L4" s="24"/>
      <c r="M4" s="26"/>
    </row>
    <row r="5" spans="1:13">
      <c r="A5" s="24"/>
      <c r="B5" s="24"/>
      <c r="C5" s="24"/>
      <c r="D5" s="24"/>
      <c r="E5" s="24"/>
      <c r="F5" s="24"/>
      <c r="G5" s="24"/>
      <c r="H5" s="24"/>
      <c r="I5" s="24"/>
      <c r="J5" s="24"/>
      <c r="K5" s="24"/>
      <c r="L5" s="24"/>
      <c r="M5" s="26"/>
    </row>
    <row r="6" spans="1:13">
      <c r="A6" s="24"/>
      <c r="B6" s="24"/>
      <c r="C6" s="24"/>
      <c r="D6" s="24"/>
      <c r="E6" s="24"/>
      <c r="F6" s="24"/>
      <c r="G6" s="24"/>
      <c r="H6" s="24"/>
      <c r="I6" s="24"/>
      <c r="J6" s="24"/>
      <c r="K6" s="24"/>
      <c r="L6" s="24"/>
      <c r="M6" s="26"/>
    </row>
    <row r="7" spans="1:13">
      <c r="A7" s="24"/>
      <c r="B7" s="24"/>
      <c r="C7" s="24"/>
      <c r="D7" s="24"/>
      <c r="E7" s="24"/>
      <c r="F7" s="24"/>
      <c r="G7" s="24"/>
      <c r="H7" s="24"/>
      <c r="I7" s="24"/>
      <c r="J7" s="24"/>
      <c r="K7" s="24"/>
      <c r="L7" s="24"/>
      <c r="M7" s="26"/>
    </row>
    <row r="8" spans="1:13">
      <c r="A8" s="24"/>
      <c r="B8" s="24"/>
      <c r="C8" s="24"/>
      <c r="D8" s="24"/>
      <c r="E8" s="24"/>
      <c r="F8" s="24"/>
      <c r="G8" s="24"/>
      <c r="H8" s="24"/>
      <c r="I8" s="24"/>
      <c r="J8" s="24"/>
      <c r="K8" s="24"/>
      <c r="L8" s="24"/>
      <c r="M8" s="26"/>
    </row>
    <row r="9" spans="1:13">
      <c r="A9" s="24"/>
      <c r="B9" s="24"/>
      <c r="C9" s="24"/>
      <c r="D9" s="24"/>
      <c r="E9" s="24"/>
      <c r="F9" s="24"/>
      <c r="G9" s="24"/>
      <c r="H9" s="24"/>
      <c r="I9" s="24"/>
      <c r="J9" s="24"/>
      <c r="K9" s="24"/>
      <c r="L9" s="24"/>
      <c r="M9" s="26"/>
    </row>
    <row r="10" spans="1:13">
      <c r="A10" s="24"/>
      <c r="B10" s="24"/>
      <c r="C10" s="24"/>
      <c r="D10" s="24"/>
      <c r="E10" s="24"/>
      <c r="F10" s="24"/>
      <c r="G10" s="24"/>
      <c r="H10" s="24"/>
      <c r="I10" s="24"/>
      <c r="J10" s="24"/>
      <c r="K10" s="24"/>
      <c r="L10" s="24"/>
      <c r="M10" s="26"/>
    </row>
    <row r="11" spans="1:13">
      <c r="A11" s="24"/>
      <c r="B11" s="24"/>
      <c r="C11" s="24"/>
      <c r="D11" s="24"/>
      <c r="E11" s="24"/>
      <c r="F11" s="24"/>
      <c r="G11" s="24"/>
      <c r="H11" s="24"/>
      <c r="I11" s="24"/>
      <c r="J11" s="24"/>
      <c r="K11" s="24"/>
      <c r="L11" s="24"/>
      <c r="M11" s="26"/>
    </row>
    <row r="12" spans="1:13">
      <c r="A12" s="24"/>
      <c r="B12" s="24"/>
      <c r="C12" s="24"/>
      <c r="D12" s="24"/>
      <c r="E12" s="24"/>
      <c r="F12" s="24"/>
      <c r="G12" s="24"/>
      <c r="H12" s="24"/>
      <c r="I12" s="24"/>
      <c r="J12" s="24"/>
      <c r="K12" s="24"/>
      <c r="L12" s="24"/>
      <c r="M12" s="26"/>
    </row>
    <row r="13" spans="1:13">
      <c r="A13" s="24"/>
      <c r="B13" s="24"/>
      <c r="C13" s="24"/>
      <c r="D13" s="24"/>
      <c r="E13" s="24"/>
      <c r="F13" s="24"/>
      <c r="G13" s="24"/>
      <c r="H13" s="24"/>
      <c r="I13" s="24"/>
      <c r="J13" s="24"/>
      <c r="K13" s="24"/>
      <c r="L13" s="24"/>
      <c r="M13" s="26"/>
    </row>
    <row r="14" spans="1:13">
      <c r="A14" s="24"/>
      <c r="B14" s="24"/>
      <c r="C14" s="24"/>
      <c r="D14" s="24"/>
      <c r="E14" s="24"/>
      <c r="F14" s="24"/>
      <c r="G14" s="24"/>
      <c r="H14" s="24"/>
      <c r="I14" s="24"/>
      <c r="J14" s="24"/>
      <c r="K14" s="24"/>
      <c r="L14" s="24"/>
      <c r="M14" s="26"/>
    </row>
    <row r="15" spans="1:13">
      <c r="A15" s="24"/>
      <c r="B15" s="24"/>
      <c r="C15" s="24"/>
      <c r="D15" s="24"/>
      <c r="E15" s="24"/>
      <c r="F15" s="24"/>
      <c r="G15" s="24"/>
      <c r="H15" s="24"/>
      <c r="I15" s="24"/>
      <c r="J15" s="24"/>
      <c r="K15" s="24"/>
      <c r="L15" s="24"/>
      <c r="M15" s="26"/>
    </row>
    <row r="16" spans="1:13">
      <c r="A16" s="24"/>
      <c r="B16" s="24"/>
      <c r="C16" s="24"/>
      <c r="D16" s="24"/>
      <c r="E16" s="24"/>
      <c r="F16" s="24"/>
      <c r="G16" s="24"/>
      <c r="H16" s="24"/>
      <c r="I16" s="24"/>
      <c r="J16" s="24"/>
      <c r="K16" s="24"/>
      <c r="L16" s="24"/>
      <c r="M16" s="26"/>
    </row>
    <row r="17" spans="1:13">
      <c r="A17" s="24"/>
      <c r="B17" s="24"/>
      <c r="C17" s="24"/>
      <c r="D17" s="24"/>
      <c r="E17" s="24"/>
      <c r="F17" s="24"/>
      <c r="G17" s="24"/>
      <c r="H17" s="24"/>
      <c r="I17" s="24"/>
      <c r="J17" s="24"/>
      <c r="K17" s="24"/>
      <c r="L17" s="24"/>
      <c r="M17" s="26"/>
    </row>
    <row r="18" spans="1:13">
      <c r="A18" s="24"/>
      <c r="B18" s="24"/>
      <c r="C18" s="24"/>
      <c r="D18" s="24"/>
      <c r="E18" s="24"/>
      <c r="F18" s="24"/>
      <c r="G18" s="24"/>
      <c r="H18" s="24"/>
      <c r="I18" s="24"/>
      <c r="J18" s="24"/>
      <c r="K18" s="24"/>
      <c r="L18" s="24"/>
      <c r="M18" s="26"/>
    </row>
    <row r="19" spans="1:13">
      <c r="A19" s="24"/>
      <c r="B19" s="24"/>
      <c r="C19" s="24"/>
      <c r="D19" s="24"/>
      <c r="E19" s="24"/>
      <c r="F19" s="24"/>
      <c r="G19" s="24"/>
      <c r="H19" s="24"/>
      <c r="I19" s="24"/>
      <c r="J19" s="24"/>
      <c r="K19" s="24"/>
      <c r="L19" s="24"/>
      <c r="M19" s="26"/>
    </row>
    <row r="20" spans="1:13">
      <c r="A20" s="24"/>
      <c r="B20" s="24"/>
      <c r="C20" s="24"/>
      <c r="D20" s="24"/>
      <c r="E20" s="24"/>
      <c r="F20" s="24"/>
      <c r="G20" s="24"/>
      <c r="H20" s="24"/>
      <c r="I20" s="24"/>
      <c r="J20" s="24"/>
      <c r="K20" s="24"/>
      <c r="L20" s="24"/>
      <c r="M20" s="26"/>
    </row>
    <row r="21" spans="1:13">
      <c r="A21" s="24"/>
      <c r="B21" s="24"/>
      <c r="C21" s="24"/>
      <c r="D21" s="24"/>
      <c r="E21" s="24"/>
      <c r="F21" s="24"/>
      <c r="G21" s="24"/>
      <c r="H21" s="24"/>
      <c r="I21" s="24"/>
      <c r="J21" s="24"/>
      <c r="K21" s="24"/>
      <c r="L21" s="24"/>
      <c r="M21" s="26"/>
    </row>
    <row r="22" spans="1:13">
      <c r="A22" s="24"/>
      <c r="B22" s="24"/>
      <c r="C22" s="24"/>
      <c r="D22" s="24"/>
      <c r="E22" s="24"/>
      <c r="F22" s="24"/>
      <c r="G22" s="24"/>
      <c r="H22" s="24"/>
      <c r="I22" s="24"/>
      <c r="J22" s="24"/>
      <c r="K22" s="24"/>
      <c r="L22" s="24"/>
      <c r="M22" s="26"/>
    </row>
    <row r="23" spans="1:13">
      <c r="A23" s="24"/>
      <c r="B23" s="24"/>
      <c r="C23" s="24"/>
      <c r="D23" s="24"/>
      <c r="E23" s="24"/>
      <c r="F23" s="24"/>
      <c r="G23" s="24"/>
      <c r="H23" s="24"/>
      <c r="I23" s="24"/>
      <c r="J23" s="24"/>
      <c r="K23" s="24"/>
      <c r="L23" s="24"/>
      <c r="M23" s="26"/>
    </row>
    <row r="24" spans="1:13">
      <c r="A24" s="24"/>
      <c r="B24" s="24"/>
      <c r="C24" s="24"/>
      <c r="D24" s="24"/>
      <c r="E24" s="24"/>
      <c r="F24" s="24"/>
      <c r="G24" s="24"/>
      <c r="H24" s="24"/>
      <c r="I24" s="24"/>
      <c r="J24" s="24"/>
      <c r="K24" s="24"/>
      <c r="L24" s="24"/>
      <c r="M24" s="26"/>
    </row>
    <row r="25" spans="1:13">
      <c r="A25" s="24"/>
      <c r="B25" s="24"/>
      <c r="C25" s="24"/>
      <c r="D25" s="24"/>
      <c r="E25" s="24"/>
      <c r="F25" s="24"/>
      <c r="G25" s="24"/>
      <c r="H25" s="24"/>
      <c r="I25" s="24"/>
      <c r="J25" s="24"/>
      <c r="K25" s="24"/>
      <c r="L25" s="24"/>
      <c r="M25" s="26"/>
    </row>
    <row r="26" spans="1:13">
      <c r="A26" s="24"/>
      <c r="B26" s="24"/>
      <c r="C26" s="24"/>
      <c r="D26" s="24"/>
      <c r="E26" s="24"/>
      <c r="F26" s="24"/>
      <c r="G26" s="24"/>
      <c r="H26" s="24"/>
      <c r="I26" s="24"/>
      <c r="J26" s="24"/>
      <c r="K26" s="24"/>
      <c r="L26" s="24"/>
      <c r="M26" s="26"/>
    </row>
    <row r="27" spans="1:13">
      <c r="A27" s="24"/>
      <c r="B27" s="24"/>
      <c r="C27" s="24"/>
      <c r="D27" s="24"/>
      <c r="E27" s="24"/>
      <c r="F27" s="24"/>
      <c r="G27" s="24"/>
      <c r="H27" s="24"/>
      <c r="I27" s="24"/>
      <c r="J27" s="24"/>
      <c r="K27" s="24"/>
      <c r="L27" s="24"/>
      <c r="M27" s="26"/>
    </row>
    <row r="28" spans="1:13">
      <c r="A28" s="24"/>
      <c r="B28" s="24"/>
      <c r="C28" s="24"/>
      <c r="D28" s="24"/>
      <c r="E28" s="24"/>
      <c r="F28" s="24"/>
      <c r="G28" s="24"/>
      <c r="H28" s="24"/>
      <c r="I28" s="24"/>
      <c r="J28" s="24"/>
      <c r="K28" s="24"/>
      <c r="L28" s="24"/>
      <c r="M28" s="26"/>
    </row>
    <row r="29" spans="1:13">
      <c r="A29" s="24"/>
      <c r="B29" s="24"/>
      <c r="C29" s="24"/>
      <c r="D29" s="24"/>
      <c r="E29" s="24"/>
      <c r="F29" s="24"/>
      <c r="G29" s="24"/>
      <c r="H29" s="24"/>
      <c r="I29" s="24"/>
      <c r="J29" s="24"/>
      <c r="K29" s="24"/>
      <c r="L29" s="24"/>
      <c r="M29" s="26"/>
    </row>
    <row r="30" spans="1:13">
      <c r="A30" s="24"/>
      <c r="B30" s="24"/>
      <c r="C30" s="24"/>
      <c r="D30" s="24"/>
      <c r="E30" s="24"/>
      <c r="F30" s="24"/>
      <c r="G30" s="24"/>
      <c r="H30" s="24"/>
      <c r="I30" s="24"/>
      <c r="J30" s="24"/>
      <c r="K30" s="24"/>
      <c r="L30" s="24"/>
      <c r="M30" s="26"/>
    </row>
    <row r="31" spans="1:13">
      <c r="A31" s="24"/>
      <c r="B31" s="24"/>
      <c r="C31" s="24"/>
      <c r="D31" s="24"/>
      <c r="E31" s="24"/>
      <c r="F31" s="24"/>
      <c r="G31" s="24"/>
      <c r="H31" s="24"/>
      <c r="I31" s="24"/>
      <c r="J31" s="24"/>
      <c r="K31" s="24"/>
      <c r="L31" s="24"/>
      <c r="M31" s="26"/>
    </row>
    <row r="32" spans="1:13">
      <c r="A32" s="24"/>
      <c r="B32" s="24"/>
      <c r="C32" s="24"/>
      <c r="D32" s="24"/>
      <c r="E32" s="24"/>
      <c r="F32" s="24"/>
      <c r="G32" s="24"/>
      <c r="H32" s="24"/>
      <c r="I32" s="24"/>
      <c r="J32" s="24"/>
      <c r="K32" s="24"/>
      <c r="L32" s="24"/>
      <c r="M32" s="26"/>
    </row>
    <row r="33" spans="1:13">
      <c r="A33" s="24"/>
      <c r="B33" s="24"/>
      <c r="C33" s="24"/>
      <c r="D33" s="24"/>
      <c r="E33" s="24"/>
      <c r="F33" s="24"/>
      <c r="G33" s="24"/>
      <c r="H33" s="24"/>
      <c r="I33" s="24"/>
      <c r="J33" s="24"/>
      <c r="K33" s="24"/>
      <c r="L33" s="24"/>
      <c r="M33" s="26"/>
    </row>
    <row r="34" spans="1:13">
      <c r="A34" s="24"/>
      <c r="B34" s="24"/>
      <c r="C34" s="24"/>
      <c r="D34" s="24"/>
      <c r="E34" s="24"/>
      <c r="F34" s="24"/>
      <c r="G34" s="24"/>
      <c r="H34" s="24"/>
      <c r="I34" s="24"/>
      <c r="J34" s="24"/>
      <c r="K34" s="24"/>
      <c r="L34" s="24"/>
      <c r="M34" s="26"/>
    </row>
    <row r="35" spans="1:13">
      <c r="A35" s="24"/>
      <c r="B35" s="24"/>
      <c r="C35" s="24"/>
      <c r="D35" s="24"/>
      <c r="E35" s="24"/>
      <c r="F35" s="24"/>
      <c r="G35" s="24"/>
      <c r="H35" s="24"/>
      <c r="I35" s="24"/>
      <c r="J35" s="24"/>
      <c r="K35" s="24"/>
      <c r="L35" s="24"/>
      <c r="M35" s="26"/>
    </row>
    <row r="36" spans="1:13">
      <c r="A36" s="24"/>
      <c r="B36" s="24"/>
      <c r="C36" s="24"/>
      <c r="D36" s="24"/>
      <c r="E36" s="24"/>
      <c r="F36" s="24"/>
      <c r="G36" s="24"/>
      <c r="H36" s="24"/>
      <c r="I36" s="24"/>
      <c r="J36" s="24"/>
      <c r="K36" s="24"/>
      <c r="L36" s="24"/>
      <c r="M36" s="26"/>
    </row>
    <row r="37" spans="1:13">
      <c r="A37" s="24"/>
      <c r="B37" s="24"/>
      <c r="C37" s="24"/>
      <c r="D37" s="24"/>
      <c r="E37" s="24"/>
      <c r="F37" s="24"/>
      <c r="G37" s="24"/>
      <c r="H37" s="24"/>
      <c r="I37" s="24"/>
      <c r="J37" s="24"/>
      <c r="K37" s="24"/>
      <c r="L37" s="24"/>
      <c r="M37" s="26"/>
    </row>
    <row r="38" spans="1:13">
      <c r="A38" s="24"/>
      <c r="B38" s="24"/>
      <c r="C38" s="24"/>
      <c r="D38" s="24"/>
      <c r="E38" s="24"/>
      <c r="F38" s="24"/>
      <c r="G38" s="24"/>
      <c r="H38" s="24"/>
      <c r="I38" s="24"/>
      <c r="J38" s="24"/>
      <c r="K38" s="24"/>
      <c r="L38" s="24"/>
      <c r="M38" s="26"/>
    </row>
    <row r="39" spans="1:13">
      <c r="A39" s="24"/>
      <c r="B39" s="24"/>
      <c r="C39" s="24"/>
      <c r="D39" s="24"/>
      <c r="E39" s="24"/>
      <c r="F39" s="24"/>
      <c r="G39" s="24"/>
      <c r="H39" s="24"/>
      <c r="I39" s="24"/>
      <c r="J39" s="24"/>
      <c r="K39" s="24"/>
      <c r="L39" s="24"/>
      <c r="M39" s="26"/>
    </row>
    <row r="40" spans="1:13">
      <c r="A40" s="24"/>
      <c r="B40" s="24"/>
      <c r="C40" s="24"/>
      <c r="D40" s="24"/>
      <c r="E40" s="24"/>
      <c r="F40" s="24"/>
      <c r="G40" s="24"/>
      <c r="H40" s="24"/>
      <c r="I40" s="24"/>
      <c r="J40" s="24"/>
      <c r="K40" s="24"/>
      <c r="L40" s="24"/>
      <c r="M40" s="26"/>
    </row>
    <row r="41" spans="1:13">
      <c r="A41" s="24"/>
      <c r="B41" s="24"/>
      <c r="C41" s="24"/>
      <c r="D41" s="24"/>
      <c r="E41" s="24"/>
      <c r="F41" s="24"/>
      <c r="G41" s="24"/>
      <c r="H41" s="24"/>
      <c r="I41" s="24"/>
      <c r="J41" s="24"/>
      <c r="K41" s="24"/>
      <c r="L41" s="24"/>
      <c r="M41" s="26"/>
    </row>
    <row r="42" spans="1:13">
      <c r="A42" s="27"/>
      <c r="B42" s="27"/>
      <c r="C42" s="27"/>
      <c r="D42" s="27"/>
      <c r="E42" s="27"/>
      <c r="F42" s="27"/>
      <c r="G42" s="27"/>
      <c r="H42" s="27"/>
      <c r="I42" s="27"/>
      <c r="J42" s="27"/>
      <c r="K42" s="27"/>
      <c r="L42" s="27"/>
      <c r="M42" s="28"/>
    </row>
  </sheetData>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view="pageLayout" topLeftCell="A7" workbookViewId="0">
      <selection activeCell="A6" sqref="A6"/>
    </sheetView>
  </sheetViews>
  <sheetFormatPr defaultColWidth="39.7109375" defaultRowHeight="14.1"/>
  <cols>
    <col min="1" max="1" width="28" bestFit="1" customWidth="1"/>
    <col min="2" max="2" width="53.7109375" customWidth="1"/>
  </cols>
  <sheetData>
    <row r="1" spans="1:2">
      <c r="A1" s="282" t="s">
        <v>0</v>
      </c>
      <c r="B1" s="283"/>
    </row>
    <row r="2" spans="1:2" ht="42">
      <c r="A2" s="14" t="s">
        <v>1</v>
      </c>
      <c r="B2" s="15" t="s">
        <v>2</v>
      </c>
    </row>
    <row r="3" spans="1:2" ht="126">
      <c r="A3" s="14" t="s">
        <v>3</v>
      </c>
      <c r="B3" s="15" t="s">
        <v>4</v>
      </c>
    </row>
    <row r="4" spans="1:2" ht="27.95">
      <c r="A4" s="14" t="s">
        <v>5</v>
      </c>
      <c r="B4" s="15" t="s">
        <v>6</v>
      </c>
    </row>
    <row r="5" spans="1:2" ht="69.95">
      <c r="A5" s="14" t="s">
        <v>7</v>
      </c>
      <c r="B5" s="15" t="s">
        <v>8</v>
      </c>
    </row>
    <row r="6" spans="1:2" ht="56.1">
      <c r="A6" s="14" t="s">
        <v>9</v>
      </c>
      <c r="B6" s="15" t="s">
        <v>10</v>
      </c>
    </row>
    <row r="7" spans="1:2" ht="27.95">
      <c r="A7" s="14" t="s">
        <v>11</v>
      </c>
      <c r="B7" s="15" t="s">
        <v>12</v>
      </c>
    </row>
    <row r="8" spans="1:2" ht="42">
      <c r="A8" s="14" t="s">
        <v>13</v>
      </c>
      <c r="B8" s="15" t="s">
        <v>14</v>
      </c>
    </row>
    <row r="9" spans="1:2" ht="42">
      <c r="A9" s="14" t="s">
        <v>15</v>
      </c>
      <c r="B9" s="15" t="s">
        <v>16</v>
      </c>
    </row>
    <row r="10" spans="1:2" ht="27.95">
      <c r="A10" s="14" t="s">
        <v>17</v>
      </c>
      <c r="B10" s="15" t="s">
        <v>18</v>
      </c>
    </row>
    <row r="11" spans="1:2" ht="42">
      <c r="A11" s="14" t="s">
        <v>19</v>
      </c>
      <c r="B11" s="15" t="s">
        <v>20</v>
      </c>
    </row>
    <row r="12" spans="1:2" ht="42">
      <c r="A12" s="14" t="s">
        <v>21</v>
      </c>
      <c r="B12" s="15" t="s">
        <v>22</v>
      </c>
    </row>
    <row r="13" spans="1:2" ht="42">
      <c r="A13" s="14" t="s">
        <v>23</v>
      </c>
      <c r="B13" s="15" t="s">
        <v>24</v>
      </c>
    </row>
    <row r="14" spans="1:2" ht="42">
      <c r="A14" s="14" t="s">
        <v>25</v>
      </c>
      <c r="B14" s="15" t="s">
        <v>26</v>
      </c>
    </row>
    <row r="15" spans="1:2" ht="42">
      <c r="A15" s="14" t="s">
        <v>27</v>
      </c>
      <c r="B15" s="15" t="s">
        <v>28</v>
      </c>
    </row>
  </sheetData>
  <mergeCells count="1">
    <mergeCell ref="A1:B1"/>
  </mergeCells>
  <phoneticPr fontId="13" type="noConversion"/>
  <pageMargins left="0.7" right="0.7" top="0.75" bottom="0.75" header="0.3" footer="0.3"/>
  <pageSetup orientation="portrait"/>
  <headerFooter>
    <oddHeader>&amp;COREGON HEALTH AUTHORITY_x000D_OFFICE OF HEALTH ANALYTICS</oddHeader>
  </headerFooter>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W28"/>
  <sheetViews>
    <sheetView tabSelected="1" workbookViewId="0">
      <pane xSplit="1" ySplit="1" topLeftCell="F2" activePane="bottomRight" state="frozen"/>
      <selection pane="bottomLeft" activeCell="A2" sqref="A2"/>
      <selection pane="topRight" activeCell="B1" sqref="B1"/>
      <selection pane="bottomRight" activeCell="A38" sqref="A38"/>
    </sheetView>
  </sheetViews>
  <sheetFormatPr defaultColWidth="8.85546875" defaultRowHeight="12" customHeight="1"/>
  <cols>
    <col min="1" max="1" width="44.140625" bestFit="1" customWidth="1"/>
    <col min="2" max="2" width="8.28515625" hidden="1" customWidth="1"/>
    <col min="3" max="3" width="10.28515625" hidden="1" customWidth="1"/>
    <col min="4" max="4" width="22.7109375" hidden="1" customWidth="1"/>
    <col min="5" max="5" width="14.7109375" style="98" customWidth="1"/>
    <col min="6" max="6" width="15.28515625" style="98" customWidth="1"/>
    <col min="7" max="7" width="14.42578125" style="98" customWidth="1"/>
    <col min="8" max="8" width="17.140625" style="98" customWidth="1"/>
    <col min="9" max="9" width="14.140625" style="98" customWidth="1"/>
    <col min="10" max="10" width="18.7109375" customWidth="1"/>
    <col min="11" max="11" width="13" customWidth="1"/>
    <col min="12" max="12" width="16.7109375" customWidth="1"/>
    <col min="13" max="13" width="23.42578125" customWidth="1"/>
    <col min="14" max="14" width="15.85546875" customWidth="1"/>
    <col min="15" max="15" width="17.140625" customWidth="1"/>
    <col min="16" max="16" width="20.42578125" customWidth="1"/>
    <col min="17" max="17" width="9.42578125" customWidth="1"/>
    <col min="18" max="18" width="12.7109375" customWidth="1"/>
    <col min="19" max="19" width="15" customWidth="1"/>
    <col min="20" max="20" width="17.42578125" customWidth="1"/>
    <col min="21" max="21" width="15.7109375" customWidth="1"/>
    <col min="22" max="22" width="18" customWidth="1"/>
    <col min="23" max="23" width="15.7109375" customWidth="1"/>
  </cols>
  <sheetData>
    <row r="1" spans="1:23" s="3" customFormat="1" ht="12" customHeight="1">
      <c r="A1" s="1" t="s">
        <v>29</v>
      </c>
      <c r="B1" s="1" t="s">
        <v>30</v>
      </c>
      <c r="C1" s="1" t="s">
        <v>31</v>
      </c>
      <c r="D1" s="1" t="s">
        <v>32</v>
      </c>
      <c r="E1" s="91" t="s">
        <v>33</v>
      </c>
      <c r="F1" s="91" t="s">
        <v>3</v>
      </c>
      <c r="G1" s="91" t="s">
        <v>13</v>
      </c>
      <c r="H1" s="91" t="s">
        <v>15</v>
      </c>
      <c r="I1" s="91" t="s">
        <v>34</v>
      </c>
      <c r="J1" s="1" t="s">
        <v>35</v>
      </c>
      <c r="K1" s="18" t="s">
        <v>36</v>
      </c>
      <c r="L1" s="18" t="s">
        <v>37</v>
      </c>
      <c r="M1" s="1" t="s">
        <v>38</v>
      </c>
      <c r="N1" s="1" t="s">
        <v>39</v>
      </c>
      <c r="O1" s="1" t="s">
        <v>40</v>
      </c>
      <c r="P1" s="1" t="s">
        <v>41</v>
      </c>
      <c r="Q1" s="1"/>
      <c r="R1" s="2" t="s">
        <v>42</v>
      </c>
      <c r="S1" s="2" t="s">
        <v>43</v>
      </c>
      <c r="T1" s="2" t="s">
        <v>44</v>
      </c>
      <c r="U1" s="2" t="s">
        <v>45</v>
      </c>
      <c r="V1" s="2" t="s">
        <v>46</v>
      </c>
      <c r="W1" s="2" t="s">
        <v>47</v>
      </c>
    </row>
    <row r="2" spans="1:23" ht="12" customHeight="1">
      <c r="A2" s="69" t="s">
        <v>48</v>
      </c>
      <c r="B2" s="33" t="s">
        <v>49</v>
      </c>
      <c r="C2" s="70">
        <v>2014</v>
      </c>
      <c r="D2" s="61" t="s">
        <v>50</v>
      </c>
      <c r="E2" s="92">
        <f t="shared" ref="E2:E11" si="0">SUM(F2:P2)</f>
        <v>365653676</v>
      </c>
      <c r="F2" s="93">
        <v>31015838</v>
      </c>
      <c r="G2" s="93">
        <v>51133348</v>
      </c>
      <c r="H2" s="93">
        <v>76942252</v>
      </c>
      <c r="I2" s="94">
        <v>714600</v>
      </c>
      <c r="J2" s="61">
        <v>3081563</v>
      </c>
      <c r="K2" s="61">
        <v>32921133</v>
      </c>
      <c r="L2" s="61">
        <v>168310304</v>
      </c>
      <c r="M2" s="61">
        <v>0</v>
      </c>
      <c r="N2" s="61">
        <v>221336</v>
      </c>
      <c r="O2" s="61">
        <v>1303714</v>
      </c>
      <c r="P2" s="61">
        <v>9588</v>
      </c>
      <c r="Q2" s="61"/>
      <c r="R2" s="61">
        <v>1294299461</v>
      </c>
      <c r="S2" s="5">
        <f t="shared" ref="S2:S11" si="1">E2/R2</f>
        <v>0.28251087713309336</v>
      </c>
      <c r="T2" s="5">
        <f t="shared" ref="T2:T11" si="2">F2/R2</f>
        <v>2.3963417226517719E-2</v>
      </c>
      <c r="U2" s="44">
        <v>1249383966</v>
      </c>
      <c r="V2" s="5">
        <f t="shared" ref="V2:V11" si="3">E2/U2</f>
        <v>0.29266717514445834</v>
      </c>
      <c r="W2" s="5">
        <f t="shared" ref="W2:W11" si="4">F2/U2</f>
        <v>2.4824904788317094E-2</v>
      </c>
    </row>
    <row r="3" spans="1:23" ht="12" customHeight="1">
      <c r="A3" s="7" t="s">
        <v>51</v>
      </c>
      <c r="B3" s="33" t="s">
        <v>49</v>
      </c>
      <c r="C3" s="51">
        <v>2014</v>
      </c>
      <c r="D3" s="36" t="s">
        <v>52</v>
      </c>
      <c r="E3" s="92">
        <f t="shared" si="0"/>
        <v>151501923</v>
      </c>
      <c r="F3" s="95">
        <v>30831175</v>
      </c>
      <c r="G3" s="95">
        <v>65433082</v>
      </c>
      <c r="H3" s="95">
        <v>40206239</v>
      </c>
      <c r="I3" s="95">
        <v>378484</v>
      </c>
      <c r="J3" s="36">
        <v>1924517</v>
      </c>
      <c r="K3" s="36">
        <v>3590778</v>
      </c>
      <c r="L3" s="36">
        <v>7994424</v>
      </c>
      <c r="M3" s="36">
        <v>0</v>
      </c>
      <c r="N3" s="36">
        <v>487882</v>
      </c>
      <c r="O3" s="36">
        <v>655342</v>
      </c>
      <c r="P3" s="36">
        <v>0</v>
      </c>
      <c r="Q3" s="36"/>
      <c r="R3" s="58">
        <v>620665000</v>
      </c>
      <c r="S3" s="5">
        <f t="shared" si="1"/>
        <v>0.24409612754062177</v>
      </c>
      <c r="T3" s="5">
        <f t="shared" si="2"/>
        <v>4.9674421789532193E-2</v>
      </c>
      <c r="U3" s="44">
        <v>657348000</v>
      </c>
      <c r="V3" s="5">
        <f t="shared" si="3"/>
        <v>0.23047445645229012</v>
      </c>
      <c r="W3" s="5">
        <f t="shared" si="4"/>
        <v>4.6902363740362794E-2</v>
      </c>
    </row>
    <row r="4" spans="1:23" ht="12" customHeight="1">
      <c r="A4" s="7" t="s">
        <v>53</v>
      </c>
      <c r="B4" s="33" t="s">
        <v>49</v>
      </c>
      <c r="C4" s="51">
        <v>2014</v>
      </c>
      <c r="D4" s="38" t="s">
        <v>54</v>
      </c>
      <c r="E4" s="92">
        <f t="shared" si="0"/>
        <v>133134716</v>
      </c>
      <c r="F4" s="95">
        <v>13781229</v>
      </c>
      <c r="G4" s="95">
        <v>36617365</v>
      </c>
      <c r="H4" s="95">
        <v>56314068</v>
      </c>
      <c r="I4" s="95">
        <v>2545491</v>
      </c>
      <c r="J4" s="36">
        <v>1212933</v>
      </c>
      <c r="K4" s="35">
        <v>11094747</v>
      </c>
      <c r="L4" s="36">
        <v>7198590</v>
      </c>
      <c r="M4" s="36">
        <v>1922868</v>
      </c>
      <c r="N4" s="36">
        <v>1903122</v>
      </c>
      <c r="O4" s="36">
        <v>205387</v>
      </c>
      <c r="P4" s="36">
        <v>338916</v>
      </c>
      <c r="Q4" s="36"/>
      <c r="R4" s="36">
        <v>608553018</v>
      </c>
      <c r="S4" s="5">
        <f t="shared" si="1"/>
        <v>0.21877258359106519</v>
      </c>
      <c r="T4" s="5">
        <f t="shared" si="2"/>
        <v>2.2645897058060437E-2</v>
      </c>
      <c r="U4" s="44">
        <v>676558362</v>
      </c>
      <c r="V4" s="5">
        <f t="shared" si="3"/>
        <v>0.19678230804277608</v>
      </c>
      <c r="W4" s="5">
        <f t="shared" si="4"/>
        <v>2.0369608557140262E-2</v>
      </c>
    </row>
    <row r="5" spans="1:23" ht="12" customHeight="1">
      <c r="A5" s="7" t="s">
        <v>55</v>
      </c>
      <c r="B5" s="33" t="s">
        <v>49</v>
      </c>
      <c r="C5" s="51">
        <v>2014</v>
      </c>
      <c r="D5" s="36" t="s">
        <v>50</v>
      </c>
      <c r="E5" s="92">
        <f t="shared" si="0"/>
        <v>127585677</v>
      </c>
      <c r="F5" s="95">
        <v>19859421</v>
      </c>
      <c r="G5" s="94">
        <v>50853787</v>
      </c>
      <c r="H5" s="95">
        <v>55203027</v>
      </c>
      <c r="I5" s="95">
        <v>0</v>
      </c>
      <c r="J5" s="36">
        <v>697222</v>
      </c>
      <c r="K5" s="35">
        <v>0</v>
      </c>
      <c r="L5" s="36">
        <v>90283</v>
      </c>
      <c r="M5" s="36">
        <v>46358</v>
      </c>
      <c r="N5" s="36">
        <v>535358</v>
      </c>
      <c r="O5" s="36">
        <v>0</v>
      </c>
      <c r="P5" s="36">
        <v>300221</v>
      </c>
      <c r="Q5" s="36"/>
      <c r="R5" s="36">
        <v>646225295</v>
      </c>
      <c r="S5" s="5">
        <f t="shared" si="1"/>
        <v>0.19743219274633933</v>
      </c>
      <c r="T5" s="5">
        <f t="shared" si="2"/>
        <v>3.073142006921905E-2</v>
      </c>
      <c r="U5" s="44">
        <v>572760220</v>
      </c>
      <c r="V5" s="5">
        <f t="shared" si="3"/>
        <v>0.222755827909976</v>
      </c>
      <c r="W5" s="5">
        <f t="shared" si="4"/>
        <v>3.4673184880053297E-2</v>
      </c>
    </row>
    <row r="6" spans="1:23" ht="12" customHeight="1">
      <c r="A6" s="7" t="s">
        <v>56</v>
      </c>
      <c r="B6" s="33" t="s">
        <v>49</v>
      </c>
      <c r="C6" s="51">
        <v>2014</v>
      </c>
      <c r="D6" s="38" t="s">
        <v>54</v>
      </c>
      <c r="E6" s="92">
        <f t="shared" si="0"/>
        <v>124953087</v>
      </c>
      <c r="F6" s="95">
        <v>16603460</v>
      </c>
      <c r="G6" s="95">
        <v>28000905</v>
      </c>
      <c r="H6" s="95">
        <v>63107767</v>
      </c>
      <c r="I6" s="94">
        <v>1710995</v>
      </c>
      <c r="J6" s="36">
        <v>1155920</v>
      </c>
      <c r="K6" s="35">
        <v>2194958</v>
      </c>
      <c r="L6" s="36">
        <v>6482063</v>
      </c>
      <c r="M6" s="36">
        <v>1933229</v>
      </c>
      <c r="N6" s="36">
        <v>3067375</v>
      </c>
      <c r="O6" s="35">
        <v>239216</v>
      </c>
      <c r="P6" s="36">
        <v>457199</v>
      </c>
      <c r="Q6" s="36"/>
      <c r="R6" s="36">
        <v>789552296</v>
      </c>
      <c r="S6" s="5">
        <f t="shared" si="1"/>
        <v>0.15825815165509949</v>
      </c>
      <c r="T6" s="5">
        <f t="shared" si="2"/>
        <v>2.102895537650365E-2</v>
      </c>
      <c r="U6" s="44">
        <v>738808427</v>
      </c>
      <c r="V6" s="5">
        <f t="shared" si="3"/>
        <v>0.16912785836429015</v>
      </c>
      <c r="W6" s="5">
        <f t="shared" si="4"/>
        <v>2.2473295367541876E-2</v>
      </c>
    </row>
    <row r="7" spans="1:23" ht="12" customHeight="1">
      <c r="A7" s="7" t="s">
        <v>57</v>
      </c>
      <c r="B7" s="33" t="s">
        <v>49</v>
      </c>
      <c r="C7" s="51">
        <v>2014</v>
      </c>
      <c r="D7" s="38" t="s">
        <v>54</v>
      </c>
      <c r="E7" s="92">
        <f t="shared" si="0"/>
        <v>101331817</v>
      </c>
      <c r="F7" s="95">
        <v>5900372</v>
      </c>
      <c r="G7" s="95">
        <v>40214408</v>
      </c>
      <c r="H7" s="95">
        <v>49301536</v>
      </c>
      <c r="I7" s="95">
        <v>4052143</v>
      </c>
      <c r="J7" s="36">
        <v>146553</v>
      </c>
      <c r="K7" s="35">
        <v>0</v>
      </c>
      <c r="L7" s="35">
        <v>503576</v>
      </c>
      <c r="M7" s="35">
        <v>259672</v>
      </c>
      <c r="N7" s="35">
        <v>402864</v>
      </c>
      <c r="O7" s="35">
        <v>127752</v>
      </c>
      <c r="P7" s="35">
        <v>422941</v>
      </c>
      <c r="Q7" s="39"/>
      <c r="R7" s="33">
        <v>404401359</v>
      </c>
      <c r="S7" s="5">
        <f t="shared" si="1"/>
        <v>0.25057239483708066</v>
      </c>
      <c r="T7" s="5">
        <f t="shared" si="2"/>
        <v>1.4590386181170079E-2</v>
      </c>
      <c r="U7" s="44">
        <v>413009510</v>
      </c>
      <c r="V7" s="5">
        <f t="shared" si="3"/>
        <v>0.24534983952306572</v>
      </c>
      <c r="W7" s="5">
        <f t="shared" si="4"/>
        <v>1.4286286047021047E-2</v>
      </c>
    </row>
    <row r="8" spans="1:23" ht="12" customHeight="1">
      <c r="A8" s="7" t="s">
        <v>58</v>
      </c>
      <c r="B8" s="33" t="s">
        <v>49</v>
      </c>
      <c r="C8" s="51">
        <v>2014</v>
      </c>
      <c r="D8" s="36" t="s">
        <v>59</v>
      </c>
      <c r="E8" s="92">
        <f t="shared" si="0"/>
        <v>93829403</v>
      </c>
      <c r="F8" s="95">
        <v>13464253</v>
      </c>
      <c r="G8" s="95">
        <v>32483503</v>
      </c>
      <c r="H8" s="95">
        <v>37132763</v>
      </c>
      <c r="I8" s="95">
        <v>1623542</v>
      </c>
      <c r="J8" s="36">
        <v>2182058</v>
      </c>
      <c r="K8" s="35">
        <v>1901005</v>
      </c>
      <c r="L8" s="36">
        <v>991747</v>
      </c>
      <c r="M8" s="35">
        <v>2020855</v>
      </c>
      <c r="N8" s="36">
        <v>402810</v>
      </c>
      <c r="O8" s="36">
        <v>1288187</v>
      </c>
      <c r="P8" s="36">
        <v>338680</v>
      </c>
      <c r="Q8" s="39"/>
      <c r="R8" s="39">
        <v>584345439</v>
      </c>
      <c r="S8" s="5">
        <f t="shared" si="1"/>
        <v>0.16057180691026152</v>
      </c>
      <c r="T8" s="5">
        <f t="shared" si="2"/>
        <v>2.3041598515839531E-2</v>
      </c>
      <c r="U8" s="44">
        <v>579743317</v>
      </c>
      <c r="V8" s="5">
        <f t="shared" si="3"/>
        <v>0.16184645902524478</v>
      </c>
      <c r="W8" s="5">
        <f t="shared" si="4"/>
        <v>2.3224507476297479E-2</v>
      </c>
    </row>
    <row r="9" spans="1:23" ht="14.1">
      <c r="A9" s="7" t="s">
        <v>60</v>
      </c>
      <c r="B9" s="33" t="s">
        <v>49</v>
      </c>
      <c r="C9" s="51">
        <v>2014</v>
      </c>
      <c r="D9" s="38" t="s">
        <v>54</v>
      </c>
      <c r="E9" s="92">
        <f t="shared" si="0"/>
        <v>70586338</v>
      </c>
      <c r="F9" s="95">
        <v>3289527</v>
      </c>
      <c r="G9" s="95">
        <v>16233989</v>
      </c>
      <c r="H9" s="95">
        <v>34926031</v>
      </c>
      <c r="I9" s="94">
        <v>772387</v>
      </c>
      <c r="J9" s="36">
        <v>423954</v>
      </c>
      <c r="K9" s="35">
        <v>362040</v>
      </c>
      <c r="L9" s="35">
        <v>8699891</v>
      </c>
      <c r="M9" s="35">
        <v>4527282</v>
      </c>
      <c r="N9" s="36">
        <v>950508</v>
      </c>
      <c r="O9" s="35">
        <v>293894</v>
      </c>
      <c r="P9" s="35">
        <v>106835</v>
      </c>
      <c r="Q9" s="39"/>
      <c r="R9" s="39">
        <v>312270629</v>
      </c>
      <c r="S9" s="5">
        <f t="shared" si="1"/>
        <v>0.22604219367681871</v>
      </c>
      <c r="T9" s="5">
        <f t="shared" si="2"/>
        <v>1.0534218381453991E-2</v>
      </c>
      <c r="U9" s="44">
        <v>330158917</v>
      </c>
      <c r="V9" s="5">
        <f t="shared" si="3"/>
        <v>0.21379503737589495</v>
      </c>
      <c r="W9" s="5">
        <f t="shared" si="4"/>
        <v>9.9634655634637907E-3</v>
      </c>
    </row>
    <row r="10" spans="1:23" ht="12" customHeight="1">
      <c r="A10" s="7" t="s">
        <v>61</v>
      </c>
      <c r="B10" s="33" t="s">
        <v>49</v>
      </c>
      <c r="C10" s="51">
        <v>2014</v>
      </c>
      <c r="D10" s="36" t="s">
        <v>59</v>
      </c>
      <c r="E10" s="92">
        <f t="shared" si="0"/>
        <v>68227657</v>
      </c>
      <c r="F10" s="95">
        <v>7332577</v>
      </c>
      <c r="G10" s="95">
        <v>25391925</v>
      </c>
      <c r="H10" s="95">
        <v>28531231</v>
      </c>
      <c r="I10" s="94">
        <v>2172367</v>
      </c>
      <c r="J10" s="36">
        <v>1626534</v>
      </c>
      <c r="K10" s="35">
        <v>231518</v>
      </c>
      <c r="L10" s="36">
        <v>4165</v>
      </c>
      <c r="M10" s="36">
        <v>191620</v>
      </c>
      <c r="N10" s="36">
        <v>154682</v>
      </c>
      <c r="O10" s="36">
        <v>11821</v>
      </c>
      <c r="P10" s="35">
        <v>2579217</v>
      </c>
      <c r="Q10" s="39"/>
      <c r="R10" s="39">
        <v>407824888</v>
      </c>
      <c r="S10" s="5">
        <f t="shared" si="1"/>
        <v>0.16729645249114861</v>
      </c>
      <c r="T10" s="5">
        <f t="shared" si="2"/>
        <v>1.7979719275984941E-2</v>
      </c>
      <c r="U10" s="44">
        <v>373218246</v>
      </c>
      <c r="V10" s="5">
        <f t="shared" si="3"/>
        <v>0.18280900714591536</v>
      </c>
      <c r="W10" s="5">
        <f t="shared" si="4"/>
        <v>1.9646887789081996E-2</v>
      </c>
    </row>
    <row r="11" spans="1:23" ht="14.1">
      <c r="A11" s="7" t="s">
        <v>62</v>
      </c>
      <c r="B11" s="33" t="s">
        <v>49</v>
      </c>
      <c r="C11" s="51">
        <v>2014</v>
      </c>
      <c r="D11" s="38" t="s">
        <v>54</v>
      </c>
      <c r="E11" s="92">
        <f t="shared" si="0"/>
        <v>49855412</v>
      </c>
      <c r="F11" s="95">
        <v>4677839</v>
      </c>
      <c r="G11" s="95">
        <v>16954212</v>
      </c>
      <c r="H11" s="95">
        <v>25454215</v>
      </c>
      <c r="I11" s="95">
        <v>1580890</v>
      </c>
      <c r="J11" s="36">
        <v>342455</v>
      </c>
      <c r="K11" s="36">
        <v>103392</v>
      </c>
      <c r="L11" s="36">
        <v>203752</v>
      </c>
      <c r="M11" s="36">
        <v>41368</v>
      </c>
      <c r="N11" s="36">
        <v>368857</v>
      </c>
      <c r="O11" s="36">
        <v>69340</v>
      </c>
      <c r="P11" s="36">
        <v>59092</v>
      </c>
      <c r="Q11" s="36"/>
      <c r="R11" s="36">
        <v>176683458</v>
      </c>
      <c r="S11" s="5">
        <f t="shared" si="1"/>
        <v>0.2821736260108742</v>
      </c>
      <c r="T11" s="5">
        <f t="shared" si="2"/>
        <v>2.647581756069094E-2</v>
      </c>
      <c r="U11" s="44">
        <v>182222330</v>
      </c>
      <c r="V11" s="5">
        <f t="shared" si="3"/>
        <v>0.27359661134834573</v>
      </c>
      <c r="W11" s="5">
        <f t="shared" si="4"/>
        <v>2.5671052499438459E-2</v>
      </c>
    </row>
    <row r="12" spans="1:23" ht="14.1" hidden="1">
      <c r="A12" s="30"/>
      <c r="B12" s="37"/>
      <c r="C12" s="64"/>
      <c r="D12" s="37"/>
      <c r="E12" s="31"/>
      <c r="F12" s="37"/>
      <c r="G12" s="37"/>
      <c r="H12" s="37"/>
      <c r="I12" s="37"/>
      <c r="J12" s="37"/>
      <c r="K12" s="37"/>
      <c r="L12" s="37"/>
      <c r="M12" s="37"/>
      <c r="N12" s="37"/>
      <c r="O12" s="37"/>
      <c r="P12" s="37"/>
      <c r="Q12" s="37"/>
      <c r="R12" s="37"/>
      <c r="T12" s="5"/>
      <c r="V12" s="5"/>
      <c r="W12" s="5"/>
    </row>
    <row r="13" spans="1:23" ht="14.1" hidden="1">
      <c r="A13" s="8" t="s">
        <v>63</v>
      </c>
      <c r="B13" s="45"/>
      <c r="C13" s="52">
        <v>2014</v>
      </c>
      <c r="D13" s="45" t="s">
        <v>64</v>
      </c>
      <c r="E13" s="32">
        <f>SUM(F13:P13)</f>
        <v>1286659706</v>
      </c>
      <c r="F13" s="65">
        <f t="shared" ref="F13:P13" si="5">SUM(F2:F11)</f>
        <v>146755691</v>
      </c>
      <c r="G13" s="65">
        <f t="shared" si="5"/>
        <v>363316524</v>
      </c>
      <c r="H13" s="65">
        <f t="shared" si="5"/>
        <v>467119129</v>
      </c>
      <c r="I13" s="65">
        <f t="shared" si="5"/>
        <v>15550899</v>
      </c>
      <c r="J13" s="65">
        <f t="shared" si="5"/>
        <v>12793709</v>
      </c>
      <c r="K13" s="65">
        <f t="shared" si="5"/>
        <v>52399571</v>
      </c>
      <c r="L13" s="65">
        <f t="shared" si="5"/>
        <v>200478795</v>
      </c>
      <c r="M13" s="65">
        <f t="shared" si="5"/>
        <v>10943252</v>
      </c>
      <c r="N13" s="65">
        <f t="shared" si="5"/>
        <v>8494794</v>
      </c>
      <c r="O13" s="65">
        <f t="shared" si="5"/>
        <v>4194653</v>
      </c>
      <c r="P13" s="65">
        <f t="shared" si="5"/>
        <v>4612689</v>
      </c>
      <c r="Q13" s="65"/>
      <c r="R13" s="65">
        <f>SUM(R2:R11)</f>
        <v>5844820843</v>
      </c>
      <c r="S13" s="5">
        <f>E13/R13</f>
        <v>0.22013672284599742</v>
      </c>
      <c r="T13" s="5">
        <f>F13/R13</f>
        <v>2.5108672265936209E-2</v>
      </c>
      <c r="U13" s="68">
        <f>SUM(U2:U11)</f>
        <v>5773211295</v>
      </c>
      <c r="V13" s="5">
        <f>E13/U13</f>
        <v>0.2228672467114336</v>
      </c>
      <c r="W13" s="5">
        <f>F13/U13</f>
        <v>2.5420114300528127E-2</v>
      </c>
    </row>
    <row r="14" spans="1:23" ht="14.1" hidden="1">
      <c r="A14" s="30"/>
      <c r="B14" s="30"/>
      <c r="C14" s="30"/>
      <c r="D14" s="30"/>
      <c r="E14" s="16"/>
      <c r="F14" s="16"/>
      <c r="G14" s="16"/>
      <c r="H14" s="16"/>
      <c r="I14" s="16"/>
      <c r="J14" s="16"/>
      <c r="K14" s="16"/>
      <c r="L14" s="16"/>
      <c r="M14" s="16"/>
      <c r="N14" s="16"/>
      <c r="O14" s="16"/>
      <c r="P14" s="16"/>
      <c r="Q14" s="16"/>
      <c r="R14" s="16"/>
      <c r="U14" s="23"/>
    </row>
    <row r="15" spans="1:23" ht="69.95" hidden="1">
      <c r="A15" s="279" t="s">
        <v>65</v>
      </c>
      <c r="B15" s="279"/>
      <c r="C15" s="279"/>
      <c r="D15" s="279"/>
      <c r="E15" s="279"/>
      <c r="F15" s="279"/>
      <c r="G15" s="279"/>
      <c r="H15" s="279"/>
      <c r="I15" s="3"/>
      <c r="J15" s="3"/>
      <c r="K15" s="3"/>
      <c r="L15" s="3"/>
      <c r="M15" s="3"/>
      <c r="N15" s="3"/>
      <c r="O15" s="30"/>
      <c r="P15" s="30"/>
      <c r="Q15" s="30"/>
      <c r="R15" s="30"/>
      <c r="S15" s="10"/>
    </row>
    <row r="16" spans="1:23" ht="14.1" hidden="1">
      <c r="A16" s="280" t="s">
        <v>66</v>
      </c>
      <c r="B16" s="280"/>
      <c r="C16" s="280"/>
      <c r="D16" s="280"/>
      <c r="E16" s="280"/>
      <c r="F16" s="280"/>
      <c r="G16" s="280"/>
      <c r="H16" s="280"/>
      <c r="I16" s="6"/>
      <c r="J16" s="6"/>
      <c r="K16" s="6"/>
      <c r="L16" s="6"/>
      <c r="M16" s="6"/>
      <c r="N16" s="6"/>
      <c r="O16" s="30"/>
      <c r="P16" s="30"/>
      <c r="Q16" s="30"/>
      <c r="R16" s="30"/>
      <c r="S16" s="10"/>
    </row>
    <row r="17" spans="1:21" ht="27.95" hidden="1">
      <c r="A17" s="48" t="s">
        <v>67</v>
      </c>
      <c r="B17" s="48"/>
      <c r="C17" s="48"/>
      <c r="D17" s="48"/>
      <c r="E17" s="49"/>
      <c r="F17" s="49"/>
      <c r="G17" s="49"/>
      <c r="H17" s="49"/>
      <c r="I17"/>
      <c r="N17" s="9"/>
      <c r="S17" s="11"/>
    </row>
    <row r="18" spans="1:21" ht="27.95" hidden="1">
      <c r="A18" s="53" t="s">
        <v>68</v>
      </c>
      <c r="E18"/>
      <c r="F18"/>
      <c r="G18"/>
      <c r="H18"/>
      <c r="I18" s="22"/>
      <c r="J18" s="22"/>
      <c r="K18" s="22"/>
      <c r="L18" s="22"/>
      <c r="M18" s="22"/>
      <c r="N18" s="22"/>
      <c r="O18" s="22"/>
      <c r="P18" s="22"/>
      <c r="Q18" s="22"/>
      <c r="R18" s="22"/>
      <c r="S18" s="11"/>
      <c r="U18" s="22"/>
    </row>
    <row r="19" spans="1:21" ht="14.1" hidden="1">
      <c r="E19"/>
      <c r="F19"/>
      <c r="G19"/>
      <c r="H19"/>
      <c r="I19"/>
      <c r="L19" s="11"/>
      <c r="N19" s="5"/>
      <c r="S19" s="11"/>
    </row>
    <row r="20" spans="1:21" ht="14.1" hidden="1">
      <c r="E20"/>
      <c r="F20"/>
      <c r="G20"/>
      <c r="H20"/>
      <c r="I20" s="17"/>
      <c r="J20" s="17"/>
      <c r="K20" s="17"/>
      <c r="L20" s="17"/>
      <c r="M20" s="17"/>
      <c r="N20" s="17"/>
      <c r="O20" s="17"/>
      <c r="P20" s="17"/>
      <c r="Q20" s="17"/>
      <c r="R20" s="17"/>
      <c r="S20" s="10"/>
    </row>
    <row r="21" spans="1:21" ht="14.1" hidden="1">
      <c r="E21" s="21"/>
      <c r="F21" s="22"/>
      <c r="G21" s="22"/>
      <c r="H21" s="22"/>
      <c r="I21"/>
    </row>
    <row r="22" spans="1:21" ht="14.1" hidden="1">
      <c r="E22" s="12"/>
      <c r="F22" s="3"/>
      <c r="G22"/>
      <c r="H22" s="12"/>
      <c r="I22"/>
    </row>
    <row r="23" spans="1:21" ht="14.1" hidden="1">
      <c r="E23" s="13"/>
      <c r="F23" s="13"/>
      <c r="G23"/>
      <c r="H23" s="5"/>
      <c r="I23"/>
    </row>
    <row r="24" spans="1:21" ht="12" hidden="1" customHeight="1">
      <c r="E24"/>
      <c r="F24"/>
      <c r="G24"/>
      <c r="H24"/>
      <c r="I24"/>
    </row>
    <row r="25" spans="1:21" ht="12" hidden="1" customHeight="1">
      <c r="E25"/>
      <c r="F25"/>
      <c r="G25"/>
      <c r="H25"/>
      <c r="I25"/>
    </row>
    <row r="26" spans="1:21" ht="12" hidden="1" customHeight="1">
      <c r="E26"/>
      <c r="F26"/>
      <c r="G26"/>
      <c r="H26"/>
      <c r="I26"/>
    </row>
    <row r="27" spans="1:21" ht="12" hidden="1" customHeight="1">
      <c r="E27"/>
      <c r="F27"/>
      <c r="G27"/>
      <c r="H27"/>
      <c r="I27"/>
    </row>
    <row r="28" spans="1:21" ht="12" hidden="1" customHeight="1">
      <c r="E28"/>
      <c r="F28"/>
      <c r="G28" s="29"/>
      <c r="H28"/>
      <c r="I28"/>
    </row>
  </sheetData>
  <autoFilter ref="A1:W28">
    <filterColumn colId="1">
      <customFilters>
        <customFilter operator="notEqual" val=" "/>
      </customFilters>
    </filterColumn>
  </autoFilter>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topLeftCell="A2" zoomScale="125" zoomScaleNormal="125" zoomScalePageLayoutView="125" workbookViewId="0">
      <selection activeCell="E1" sqref="E1:J11"/>
    </sheetView>
  </sheetViews>
  <sheetFormatPr defaultColWidth="10.85546875" defaultRowHeight="15"/>
  <cols>
    <col min="1" max="1" width="40.140625" style="201" customWidth="1"/>
    <col min="2" max="2" width="15.140625" style="201" customWidth="1"/>
    <col min="3" max="3" width="14.140625" style="201" customWidth="1"/>
    <col min="4" max="4" width="7.140625" style="201" customWidth="1"/>
    <col min="5" max="5" width="36.28515625" style="201" customWidth="1"/>
    <col min="6" max="6" width="7.7109375" style="201" hidden="1" customWidth="1"/>
    <col min="7" max="8" width="14.85546875" style="215" bestFit="1" customWidth="1"/>
    <col min="9" max="9" width="10.85546875" style="213"/>
    <col min="10" max="10" width="10.7109375" style="223" customWidth="1"/>
    <col min="11" max="11" width="3.42578125" style="201" customWidth="1"/>
    <col min="12" max="12" width="34.7109375" style="201" customWidth="1"/>
    <col min="13" max="13" width="6.140625" style="201" hidden="1" customWidth="1"/>
    <col min="14" max="15" width="12.7109375" style="201" customWidth="1"/>
    <col min="16" max="16" width="11.7109375" style="201" customWidth="1"/>
    <col min="17" max="17" width="13.28515625" style="223" customWidth="1"/>
    <col min="18" max="16384" width="10.85546875" style="201"/>
  </cols>
  <sheetData>
    <row r="1" spans="1:17" ht="60">
      <c r="A1" s="224" t="s">
        <v>69</v>
      </c>
      <c r="B1" s="217" t="s">
        <v>70</v>
      </c>
      <c r="C1" s="218" t="s">
        <v>71</v>
      </c>
      <c r="E1" s="234" t="s">
        <v>72</v>
      </c>
      <c r="F1" s="234" t="s">
        <v>30</v>
      </c>
      <c r="G1" s="235" t="s">
        <v>73</v>
      </c>
      <c r="H1" s="235" t="s">
        <v>74</v>
      </c>
      <c r="I1" s="241" t="s">
        <v>75</v>
      </c>
      <c r="J1" s="236" t="s">
        <v>76</v>
      </c>
      <c r="L1" s="237" t="s">
        <v>69</v>
      </c>
      <c r="M1" s="237" t="s">
        <v>30</v>
      </c>
      <c r="N1" s="238" t="s">
        <v>73</v>
      </c>
      <c r="O1" s="238" t="s">
        <v>74</v>
      </c>
      <c r="P1" s="241" t="s">
        <v>75</v>
      </c>
      <c r="Q1" s="239" t="s">
        <v>76</v>
      </c>
    </row>
    <row r="2" spans="1:17">
      <c r="A2" s="225" t="s">
        <v>77</v>
      </c>
      <c r="B2" s="202">
        <v>0.32963334598653959</v>
      </c>
      <c r="C2" s="203">
        <v>0.30029226511754598</v>
      </c>
      <c r="E2" s="220" t="s">
        <v>78</v>
      </c>
      <c r="F2" s="220" t="s">
        <v>79</v>
      </c>
      <c r="G2" s="221">
        <v>9913374</v>
      </c>
      <c r="H2" s="221">
        <v>12961790</v>
      </c>
      <c r="I2" s="222">
        <v>-0.2351848008646954</v>
      </c>
      <c r="J2" s="242">
        <f>VLOOKUP(E2,$A$32:B63,2,FALSE)</f>
        <v>0.13274030861131403</v>
      </c>
      <c r="L2" s="220" t="s">
        <v>77</v>
      </c>
      <c r="M2" s="220" t="s">
        <v>49</v>
      </c>
      <c r="N2" s="221">
        <v>10741588</v>
      </c>
      <c r="O2" s="221">
        <v>5862511</v>
      </c>
      <c r="P2" s="222">
        <v>0.83225037871997165</v>
      </c>
      <c r="Q2" s="233">
        <f>VLOOKUP(L2,$A$2:B27,2,FALSE)</f>
        <v>0.32963334598653959</v>
      </c>
    </row>
    <row r="3" spans="1:17">
      <c r="A3" s="225" t="s">
        <v>80</v>
      </c>
      <c r="B3" s="202">
        <v>0.23657758086166231</v>
      </c>
      <c r="C3" s="203">
        <v>0.188822948694397</v>
      </c>
      <c r="E3" s="220" t="s">
        <v>81</v>
      </c>
      <c r="F3" s="220" t="s">
        <v>82</v>
      </c>
      <c r="G3" s="221">
        <v>9526858</v>
      </c>
      <c r="H3" s="221">
        <v>6088743</v>
      </c>
      <c r="I3" s="222">
        <v>0.56466745270739793</v>
      </c>
      <c r="J3" s="242">
        <f>VLOOKUP(E3,$A$32:B64,2,FALSE)</f>
        <v>0.1181162854924343</v>
      </c>
      <c r="L3" s="220" t="s">
        <v>80</v>
      </c>
      <c r="M3" s="220" t="s">
        <v>49</v>
      </c>
      <c r="N3" s="221">
        <v>2888662</v>
      </c>
      <c r="O3" s="221">
        <v>4812605</v>
      </c>
      <c r="P3" s="222">
        <v>-0.39977164134600701</v>
      </c>
      <c r="Q3" s="233">
        <f>VLOOKUP(L3,$A$2:B28,2,FALSE)</f>
        <v>0.23657758086166231</v>
      </c>
    </row>
    <row r="4" spans="1:17">
      <c r="A4" s="225" t="s">
        <v>55</v>
      </c>
      <c r="B4" s="202">
        <v>0.16215259828955764</v>
      </c>
      <c r="C4" s="203">
        <v>7.3169057408103699E-2</v>
      </c>
      <c r="E4" s="220" t="s">
        <v>83</v>
      </c>
      <c r="F4" s="220" t="s">
        <v>82</v>
      </c>
      <c r="G4" s="221">
        <v>2425881</v>
      </c>
      <c r="H4" s="221">
        <v>2119878</v>
      </c>
      <c r="I4" s="222">
        <v>0.14434934463209675</v>
      </c>
      <c r="J4" s="242">
        <f>VLOOKUP(E4,$A$32:B65,2,FALSE)</f>
        <v>0.11247152853160072</v>
      </c>
      <c r="L4" s="220" t="s">
        <v>55</v>
      </c>
      <c r="M4" s="220" t="s">
        <v>49</v>
      </c>
      <c r="N4" s="221">
        <v>127585677</v>
      </c>
      <c r="O4" s="221">
        <v>140780672</v>
      </c>
      <c r="P4" s="222">
        <v>-9.372731932974436E-2</v>
      </c>
      <c r="Q4" s="233">
        <f>VLOOKUP(L4,$A$2:B29,2,FALSE)</f>
        <v>0.16215259828955764</v>
      </c>
    </row>
    <row r="5" spans="1:17">
      <c r="A5" s="225" t="s">
        <v>57</v>
      </c>
      <c r="B5" s="202">
        <v>0.10805381025898024</v>
      </c>
      <c r="C5" s="203">
        <v>6.4028135965486899E-2</v>
      </c>
      <c r="E5" s="220" t="s">
        <v>84</v>
      </c>
      <c r="F5" s="220" t="s">
        <v>79</v>
      </c>
      <c r="G5" s="221">
        <v>484588</v>
      </c>
      <c r="H5" s="221">
        <v>277594</v>
      </c>
      <c r="I5" s="222">
        <v>0.74567173642081597</v>
      </c>
      <c r="J5" s="242">
        <f>VLOOKUP(E5,$A$32:B66,2,FALSE)</f>
        <v>8.8063678283022681E-2</v>
      </c>
      <c r="L5" s="220" t="s">
        <v>57</v>
      </c>
      <c r="M5" s="220" t="s">
        <v>49</v>
      </c>
      <c r="N5" s="221">
        <v>101331817</v>
      </c>
      <c r="O5" s="221">
        <v>123833675</v>
      </c>
      <c r="P5" s="222">
        <v>-0.18171033040891341</v>
      </c>
      <c r="Q5" s="233">
        <f>VLOOKUP(L5,$A$2:B30,2,FALSE)</f>
        <v>0.10805381025898024</v>
      </c>
    </row>
    <row r="6" spans="1:17">
      <c r="A6" s="225" t="s">
        <v>61</v>
      </c>
      <c r="B6" s="202">
        <v>0.10725995776522249</v>
      </c>
      <c r="C6" s="203">
        <v>6.1358538143584301E-2</v>
      </c>
      <c r="E6" s="220" t="s">
        <v>85</v>
      </c>
      <c r="F6" s="220" t="s">
        <v>79</v>
      </c>
      <c r="G6" s="221">
        <v>12794620</v>
      </c>
      <c r="H6" s="221">
        <v>15640033</v>
      </c>
      <c r="I6" s="222">
        <v>-0.18193139362301858</v>
      </c>
      <c r="J6" s="242">
        <f>VLOOKUP(E6,$A$32:B67,2,FALSE)</f>
        <v>8.7115706195245293E-2</v>
      </c>
      <c r="L6" s="220" t="s">
        <v>61</v>
      </c>
      <c r="M6" s="220" t="s">
        <v>49</v>
      </c>
      <c r="N6" s="221">
        <v>68227657</v>
      </c>
      <c r="O6" s="221">
        <v>82546040</v>
      </c>
      <c r="P6" s="222">
        <v>-0.17345935674200724</v>
      </c>
      <c r="Q6" s="233">
        <f>VLOOKUP(L6,$A$2:B31,2,FALSE)</f>
        <v>0.10725995776522249</v>
      </c>
    </row>
    <row r="7" spans="1:17">
      <c r="A7" s="225" t="s">
        <v>86</v>
      </c>
      <c r="B7" s="202">
        <v>9.4070980784545954E-2</v>
      </c>
      <c r="C7" s="203">
        <v>8.6562066850389002E-2</v>
      </c>
      <c r="E7" s="220" t="s">
        <v>87</v>
      </c>
      <c r="F7" s="220" t="s">
        <v>79</v>
      </c>
      <c r="G7" s="221">
        <v>2525402</v>
      </c>
      <c r="H7" s="221">
        <v>2261372</v>
      </c>
      <c r="I7" s="222">
        <v>0.11675655310139155</v>
      </c>
      <c r="J7" s="242">
        <f>VLOOKUP(E7,$A$32:B68,2,FALSE)</f>
        <v>8.420323337814492E-2</v>
      </c>
      <c r="L7" s="220" t="s">
        <v>86</v>
      </c>
      <c r="M7" s="220" t="s">
        <v>49</v>
      </c>
      <c r="N7" s="221">
        <v>9236946</v>
      </c>
      <c r="O7" s="221">
        <v>7698347</v>
      </c>
      <c r="P7" s="222">
        <v>0.19986095716392102</v>
      </c>
      <c r="Q7" s="233">
        <f>VLOOKUP(L7,$A$2:B32,2,FALSE)</f>
        <v>9.4070980784545954E-2</v>
      </c>
    </row>
    <row r="8" spans="1:17">
      <c r="A8" s="225" t="s">
        <v>88</v>
      </c>
      <c r="B8" s="202">
        <v>8.6459890085264668E-2</v>
      </c>
      <c r="C8" s="203">
        <v>6.4229894843651505E-2</v>
      </c>
      <c r="E8" s="220" t="s">
        <v>89</v>
      </c>
      <c r="F8" s="220" t="s">
        <v>82</v>
      </c>
      <c r="G8" s="221">
        <v>4865087</v>
      </c>
      <c r="H8" s="221">
        <v>4005617</v>
      </c>
      <c r="I8" s="222">
        <v>0.21456619542008135</v>
      </c>
      <c r="J8" s="242">
        <f>VLOOKUP(E8,$A$32:B69,2,FALSE)</f>
        <v>5.0693688648959762E-2</v>
      </c>
      <c r="L8" s="220" t="s">
        <v>88</v>
      </c>
      <c r="M8" s="220" t="s">
        <v>49</v>
      </c>
      <c r="N8" s="221">
        <v>35864627</v>
      </c>
      <c r="O8" s="221">
        <v>31964106</v>
      </c>
      <c r="P8" s="222">
        <v>0.12202815871027332</v>
      </c>
      <c r="Q8" s="233">
        <f>VLOOKUP(L8,$A$2:B33,2,FALSE)</f>
        <v>8.6459890085264668E-2</v>
      </c>
    </row>
    <row r="9" spans="1:17">
      <c r="A9" s="225" t="s">
        <v>56</v>
      </c>
      <c r="B9" s="202">
        <v>8.2063565257321766E-2</v>
      </c>
      <c r="C9" s="203">
        <v>0.13615832056715799</v>
      </c>
      <c r="E9" s="220" t="s">
        <v>90</v>
      </c>
      <c r="F9" s="220" t="s">
        <v>79</v>
      </c>
      <c r="G9" s="221">
        <v>21312498</v>
      </c>
      <c r="H9" s="221">
        <v>17244654</v>
      </c>
      <c r="I9" s="222">
        <v>0.23589014891223681</v>
      </c>
      <c r="J9" s="242">
        <f>VLOOKUP(E9,$A$32:B70,2,FALSE)</f>
        <v>4.9824870157445383E-2</v>
      </c>
      <c r="L9" s="220" t="s">
        <v>56</v>
      </c>
      <c r="M9" s="220" t="s">
        <v>49</v>
      </c>
      <c r="N9" s="221">
        <v>124953087</v>
      </c>
      <c r="O9" s="221">
        <v>140705794</v>
      </c>
      <c r="P9" s="222">
        <v>-0.1119549277409287</v>
      </c>
      <c r="Q9" s="233">
        <f>VLOOKUP(L9,$A$2:B34,2,FALSE)</f>
        <v>8.2063565257321766E-2</v>
      </c>
    </row>
    <row r="10" spans="1:17">
      <c r="A10" s="225" t="s">
        <v>91</v>
      </c>
      <c r="B10" s="202">
        <v>7.7828934776598691E-2</v>
      </c>
      <c r="C10" s="203">
        <v>9.63007890440776E-2</v>
      </c>
      <c r="E10" s="220" t="s">
        <v>92</v>
      </c>
      <c r="F10" s="220" t="s">
        <v>79</v>
      </c>
      <c r="G10" s="221">
        <v>4346725</v>
      </c>
      <c r="H10" s="221">
        <v>5869599</v>
      </c>
      <c r="I10" s="222">
        <v>-0.25945111412210614</v>
      </c>
      <c r="J10" s="242">
        <f>VLOOKUP(E10,$A$32:B71,2,FALSE)</f>
        <v>4.6137156699496154E-2</v>
      </c>
      <c r="L10" s="220" t="s">
        <v>91</v>
      </c>
      <c r="M10" s="220" t="s">
        <v>49</v>
      </c>
      <c r="N10" s="221">
        <v>26632378</v>
      </c>
      <c r="O10" s="221">
        <v>23754211</v>
      </c>
      <c r="P10" s="222">
        <v>0.1211644958445473</v>
      </c>
      <c r="Q10" s="233">
        <f>VLOOKUP(L10,$A$2:B35,2,FALSE)</f>
        <v>7.7828934776598691E-2</v>
      </c>
    </row>
    <row r="11" spans="1:17">
      <c r="A11" s="225" t="s">
        <v>93</v>
      </c>
      <c r="B11" s="202">
        <v>7.1684441245747188E-2</v>
      </c>
      <c r="C11" s="203">
        <v>1.6526941507495198E-2</v>
      </c>
      <c r="E11" s="220" t="s">
        <v>94</v>
      </c>
      <c r="F11" s="220" t="s">
        <v>82</v>
      </c>
      <c r="G11" s="221">
        <v>9899620</v>
      </c>
      <c r="H11" s="221">
        <v>10833800</v>
      </c>
      <c r="I11" s="222">
        <v>-8.6228285550776274E-2</v>
      </c>
      <c r="J11" s="242">
        <f>VLOOKUP(E11,$A$32:B72,2,FALSE)</f>
        <v>4.3422488071877575E-2</v>
      </c>
      <c r="L11" s="220" t="s">
        <v>93</v>
      </c>
      <c r="M11" s="220" t="s">
        <v>49</v>
      </c>
      <c r="N11" s="221">
        <v>16202279</v>
      </c>
      <c r="O11" s="221">
        <v>20493136</v>
      </c>
      <c r="P11" s="222">
        <v>-0.20938020418153669</v>
      </c>
      <c r="Q11" s="233">
        <f>VLOOKUP(L11,$A$2:B36,2,FALSE)</f>
        <v>7.1684441245747188E-2</v>
      </c>
    </row>
    <row r="12" spans="1:17">
      <c r="A12" s="225" t="s">
        <v>48</v>
      </c>
      <c r="B12" s="202">
        <v>6.9860085187124277E-2</v>
      </c>
      <c r="C12" s="203">
        <v>6.4564550458677997E-2</v>
      </c>
      <c r="E12" s="220" t="s">
        <v>95</v>
      </c>
      <c r="F12" s="220" t="s">
        <v>79</v>
      </c>
      <c r="G12" s="221">
        <v>3478989</v>
      </c>
      <c r="H12" s="221">
        <v>1577175</v>
      </c>
      <c r="I12" s="222">
        <v>1.2058357506300823</v>
      </c>
      <c r="J12" s="242">
        <f>VLOOKUP(E12,$A$32:B73,2,FALSE)</f>
        <v>3.571854324436164E-2</v>
      </c>
      <c r="L12" s="220" t="s">
        <v>48</v>
      </c>
      <c r="M12" s="220" t="s">
        <v>49</v>
      </c>
      <c r="N12" s="221">
        <v>365653676</v>
      </c>
      <c r="O12" s="221">
        <v>341020625</v>
      </c>
      <c r="P12" s="222">
        <v>7.2233317266367683E-2</v>
      </c>
      <c r="Q12" s="233">
        <f>VLOOKUP(L12,$A$2:B37,2,FALSE)</f>
        <v>6.9860085187124277E-2</v>
      </c>
    </row>
    <row r="13" spans="1:17">
      <c r="A13" s="226" t="s">
        <v>96</v>
      </c>
      <c r="B13" s="202">
        <v>6.0885552469701398E-2</v>
      </c>
      <c r="C13" s="203">
        <v>1.2976005966257901E-2</v>
      </c>
      <c r="E13" s="220" t="s">
        <v>97</v>
      </c>
      <c r="F13" s="220" t="s">
        <v>79</v>
      </c>
      <c r="G13" s="221">
        <v>664009</v>
      </c>
      <c r="H13" s="221">
        <v>1207260</v>
      </c>
      <c r="I13" s="222">
        <v>-0.44998674684823486</v>
      </c>
      <c r="J13" s="242">
        <f>VLOOKUP(E13,$A$32:B74,2,FALSE)</f>
        <v>3.1453514978702433E-2</v>
      </c>
      <c r="L13" s="220" t="s">
        <v>96</v>
      </c>
      <c r="M13" s="220" t="s">
        <v>49</v>
      </c>
      <c r="N13" s="221">
        <v>33877436</v>
      </c>
      <c r="O13" s="221">
        <v>31109852</v>
      </c>
      <c r="P13" s="222">
        <v>8.89616575482262E-2</v>
      </c>
      <c r="Q13" s="233">
        <f>VLOOKUP(L13,$A$2:B38,2,FALSE)</f>
        <v>6.0885552469701398E-2</v>
      </c>
    </row>
    <row r="14" spans="1:17">
      <c r="A14" s="225" t="s">
        <v>98</v>
      </c>
      <c r="B14" s="202">
        <v>5.7611703973573902E-2</v>
      </c>
      <c r="C14" s="203">
        <v>2.5208547140548199E-2</v>
      </c>
      <c r="E14" s="220" t="s">
        <v>99</v>
      </c>
      <c r="F14" s="220" t="s">
        <v>79</v>
      </c>
      <c r="G14" s="221">
        <v>8201414</v>
      </c>
      <c r="H14" s="221">
        <v>7088717</v>
      </c>
      <c r="I14" s="222">
        <v>0.15696733273454139</v>
      </c>
      <c r="J14" s="242">
        <f>VLOOKUP(E14,$A$32:B75,2,FALSE)</f>
        <v>3.0755443253669919E-2</v>
      </c>
      <c r="L14" s="220" t="s">
        <v>98</v>
      </c>
      <c r="M14" s="220" t="s">
        <v>49</v>
      </c>
      <c r="N14" s="221">
        <v>26714642</v>
      </c>
      <c r="O14" s="221">
        <v>28179940</v>
      </c>
      <c r="P14" s="222">
        <v>-5.1997910570427047E-2</v>
      </c>
      <c r="Q14" s="233">
        <f>VLOOKUP(L14,$A$2:B39,2,FALSE)</f>
        <v>5.7611703973573902E-2</v>
      </c>
    </row>
    <row r="15" spans="1:17">
      <c r="A15" s="226" t="s">
        <v>100</v>
      </c>
      <c r="B15" s="202">
        <v>5.6565062628675104E-2</v>
      </c>
      <c r="C15" s="219" t="s">
        <v>101</v>
      </c>
      <c r="E15" s="220" t="s">
        <v>102</v>
      </c>
      <c r="F15" s="220" t="s">
        <v>82</v>
      </c>
      <c r="G15" s="221">
        <v>2096884</v>
      </c>
      <c r="H15" s="221">
        <v>2196977</v>
      </c>
      <c r="I15" s="222">
        <v>-4.5559420967993751E-2</v>
      </c>
      <c r="J15" s="242">
        <f>VLOOKUP(E15,$A$32:B76,2,FALSE)</f>
        <v>2.4758216882904797E-2</v>
      </c>
      <c r="L15" s="220" t="s">
        <v>103</v>
      </c>
      <c r="M15" s="220" t="s">
        <v>49</v>
      </c>
      <c r="N15" s="221">
        <v>10058000</v>
      </c>
      <c r="O15" s="221">
        <v>4147006</v>
      </c>
      <c r="P15" s="222">
        <v>1.4253642266251845</v>
      </c>
      <c r="Q15" s="233">
        <f>VLOOKUP(L15,$A$2:B40,2,FALSE)</f>
        <v>5.6565062628675104E-2</v>
      </c>
    </row>
    <row r="16" spans="1:17">
      <c r="A16" s="225" t="s">
        <v>58</v>
      </c>
      <c r="B16" s="202">
        <v>4.6043407369900924E-2</v>
      </c>
      <c r="C16" s="203">
        <v>3.9084691381410602E-2</v>
      </c>
      <c r="E16" s="220" t="s">
        <v>104</v>
      </c>
      <c r="F16" s="220" t="s">
        <v>79</v>
      </c>
      <c r="G16" s="221">
        <v>2083830</v>
      </c>
      <c r="H16" s="221">
        <v>5354257</v>
      </c>
      <c r="I16" s="222">
        <v>-0.61080874526568296</v>
      </c>
      <c r="J16" s="242">
        <f>VLOOKUP(E16,$A$32:B77,2,FALSE)</f>
        <v>2.3333560450692695E-2</v>
      </c>
      <c r="L16" s="220" t="s">
        <v>58</v>
      </c>
      <c r="M16" s="220" t="s">
        <v>49</v>
      </c>
      <c r="N16" s="221">
        <v>93829403</v>
      </c>
      <c r="O16" s="221">
        <v>90704776</v>
      </c>
      <c r="P16" s="222">
        <v>3.4448318355364223E-2</v>
      </c>
      <c r="Q16" s="233">
        <f>VLOOKUP(L16,$A$2:B41,2,FALSE)</f>
        <v>4.6043407369900924E-2</v>
      </c>
    </row>
    <row r="17" spans="1:17">
      <c r="A17" s="227" t="s">
        <v>105</v>
      </c>
      <c r="B17" s="204">
        <v>3.8390910938693693E-2</v>
      </c>
      <c r="C17" s="205">
        <v>4.2432324020771697E-2</v>
      </c>
      <c r="E17" s="220" t="s">
        <v>106</v>
      </c>
      <c r="F17" s="220" t="s">
        <v>79</v>
      </c>
      <c r="G17" s="221">
        <v>12034211</v>
      </c>
      <c r="H17" s="221">
        <v>9539154</v>
      </c>
      <c r="I17" s="222">
        <v>0.26155956807071151</v>
      </c>
      <c r="J17" s="242">
        <f>VLOOKUP(E17,$A$32:B78,2,FALSE)</f>
        <v>2.173491082568493E-2</v>
      </c>
      <c r="L17" s="216" t="s">
        <v>105</v>
      </c>
      <c r="M17" s="216" t="s">
        <v>49</v>
      </c>
      <c r="N17" s="231">
        <v>48204132</v>
      </c>
      <c r="O17" s="231">
        <v>46172958</v>
      </c>
      <c r="P17" s="232">
        <v>4.3990553951514216E-2</v>
      </c>
      <c r="Q17" s="240">
        <f>VLOOKUP(L17,$A$2:B42,2,FALSE)</f>
        <v>3.8390910938693693E-2</v>
      </c>
    </row>
    <row r="18" spans="1:17">
      <c r="A18" s="227" t="s">
        <v>107</v>
      </c>
      <c r="B18" s="204">
        <v>3.2694594646327214E-2</v>
      </c>
      <c r="C18" s="205">
        <v>5.0225286372827201E-2</v>
      </c>
      <c r="E18" s="220" t="s">
        <v>108</v>
      </c>
      <c r="F18" s="220" t="s">
        <v>79</v>
      </c>
      <c r="G18" s="221">
        <v>10259026</v>
      </c>
      <c r="H18" s="221">
        <v>11111935</v>
      </c>
      <c r="I18" s="222">
        <v>-7.6756118533810716E-2</v>
      </c>
      <c r="J18" s="242">
        <f>VLOOKUP(E18,$A$32:B79,2,FALSE)</f>
        <v>1.5862099402897279E-2</v>
      </c>
      <c r="L18" s="220" t="s">
        <v>107</v>
      </c>
      <c r="M18" s="220" t="s">
        <v>49</v>
      </c>
      <c r="N18" s="221">
        <v>26768387</v>
      </c>
      <c r="O18" s="221">
        <v>23399711</v>
      </c>
      <c r="P18" s="222">
        <v>0.14396229081632675</v>
      </c>
      <c r="Q18" s="233">
        <f>VLOOKUP(L18,$A$2:B43,2,FALSE)</f>
        <v>3.2694594646327214E-2</v>
      </c>
    </row>
    <row r="19" spans="1:17">
      <c r="A19" s="227" t="s">
        <v>109</v>
      </c>
      <c r="B19" s="204">
        <v>2.7669446720054277E-2</v>
      </c>
      <c r="C19" s="205">
        <v>-2.4668925229262902E-2</v>
      </c>
      <c r="E19" s="220" t="s">
        <v>110</v>
      </c>
      <c r="F19" s="220" t="s">
        <v>79</v>
      </c>
      <c r="G19" s="221">
        <v>5121993</v>
      </c>
      <c r="H19" s="221">
        <v>4149525</v>
      </c>
      <c r="I19" s="222">
        <v>0.23435646248667016</v>
      </c>
      <c r="J19" s="242">
        <f>VLOOKUP(E19,$A$32:B80,2,FALSE)</f>
        <v>1.022889099287042E-2</v>
      </c>
      <c r="L19" s="220" t="s">
        <v>109</v>
      </c>
      <c r="M19" s="220" t="s">
        <v>49</v>
      </c>
      <c r="N19" s="221">
        <v>27897222</v>
      </c>
      <c r="O19" s="221">
        <v>30205146</v>
      </c>
      <c r="P19" s="222">
        <v>-7.6408304730591264E-2</v>
      </c>
      <c r="Q19" s="233">
        <f>VLOOKUP(L19,$A$2:B44,2,FALSE)</f>
        <v>2.7669446720054277E-2</v>
      </c>
    </row>
    <row r="20" spans="1:17">
      <c r="A20" s="227" t="s">
        <v>111</v>
      </c>
      <c r="B20" s="204">
        <v>1.8176446619385472E-2</v>
      </c>
      <c r="C20" s="205">
        <v>7.7201960492160507E-2</v>
      </c>
      <c r="E20" s="220" t="s">
        <v>112</v>
      </c>
      <c r="F20" s="220" t="s">
        <v>82</v>
      </c>
      <c r="G20" s="221">
        <v>1611670</v>
      </c>
      <c r="H20" s="221">
        <v>2602086</v>
      </c>
      <c r="I20" s="222">
        <v>-0.38062385332383325</v>
      </c>
      <c r="J20" s="242">
        <f>VLOOKUP(E20,$A$32:B81,2,FALSE)</f>
        <v>1.0139788806959102E-2</v>
      </c>
      <c r="L20" s="220" t="s">
        <v>111</v>
      </c>
      <c r="M20" s="220" t="s">
        <v>49</v>
      </c>
      <c r="N20" s="221">
        <v>18669597</v>
      </c>
      <c r="O20" s="221">
        <v>18045336</v>
      </c>
      <c r="P20" s="222">
        <v>3.4594035821776885E-2</v>
      </c>
      <c r="Q20" s="233">
        <f>VLOOKUP(L20,$A$2:B45,2,FALSE)</f>
        <v>1.8176446619385472E-2</v>
      </c>
    </row>
    <row r="21" spans="1:17">
      <c r="A21" s="228" t="s">
        <v>113</v>
      </c>
      <c r="B21" s="204">
        <v>1.5495251211174848E-2</v>
      </c>
      <c r="C21" s="205">
        <v>8.6093113479001303E-3</v>
      </c>
      <c r="E21" s="220" t="s">
        <v>114</v>
      </c>
      <c r="F21" s="220" t="s">
        <v>79</v>
      </c>
      <c r="G21" s="221">
        <v>11235056</v>
      </c>
      <c r="H21" s="221">
        <v>16841014</v>
      </c>
      <c r="I21" s="222">
        <v>-0.33287532449055623</v>
      </c>
      <c r="J21" s="242">
        <f>VLOOKUP(E21,$A$32:B82,2,FALSE)</f>
        <v>-1.0669485862992094E-2</v>
      </c>
      <c r="L21" s="220" t="s">
        <v>113</v>
      </c>
      <c r="M21" s="220" t="s">
        <v>49</v>
      </c>
      <c r="N21" s="221">
        <v>33220163</v>
      </c>
      <c r="O21" s="221">
        <v>25476088</v>
      </c>
      <c r="P21" s="222">
        <v>0.30397426009833223</v>
      </c>
      <c r="Q21" s="233">
        <f>VLOOKUP(L21,$A$2:B46,2,FALSE)</f>
        <v>1.5495251211174848E-2</v>
      </c>
    </row>
    <row r="22" spans="1:17">
      <c r="A22" s="227" t="s">
        <v>62</v>
      </c>
      <c r="B22" s="204">
        <v>2.5198024193559667E-4</v>
      </c>
      <c r="C22" s="205">
        <v>4.8977444148619403E-2</v>
      </c>
      <c r="E22" s="220" t="s">
        <v>115</v>
      </c>
      <c r="F22" s="220" t="s">
        <v>82</v>
      </c>
      <c r="G22" s="221">
        <v>6281695</v>
      </c>
      <c r="H22" s="221">
        <v>8843783</v>
      </c>
      <c r="I22" s="222">
        <v>-0.28970498258494132</v>
      </c>
      <c r="J22" s="242">
        <f>VLOOKUP(E22,$A$32:B83,2,FALSE)</f>
        <v>-2.2082333792377895E-2</v>
      </c>
      <c r="L22" s="220" t="s">
        <v>62</v>
      </c>
      <c r="M22" s="220" t="s">
        <v>49</v>
      </c>
      <c r="N22" s="221">
        <v>49855412</v>
      </c>
      <c r="O22" s="221">
        <v>42248126</v>
      </c>
      <c r="P22" s="222">
        <v>0.18006209316834551</v>
      </c>
      <c r="Q22" s="233">
        <f>VLOOKUP(L22,$A$2:B47,2,FALSE)</f>
        <v>2.5198024193559667E-4</v>
      </c>
    </row>
    <row r="23" spans="1:17">
      <c r="A23" s="227" t="s">
        <v>116</v>
      </c>
      <c r="B23" s="204">
        <v>-3.2262506186047502E-4</v>
      </c>
      <c r="C23" s="205">
        <v>-2.0420335626653598E-2</v>
      </c>
      <c r="E23" s="220" t="s">
        <v>117</v>
      </c>
      <c r="F23" s="220" t="s">
        <v>82</v>
      </c>
      <c r="G23" s="221">
        <v>2535114</v>
      </c>
      <c r="H23" s="221">
        <v>1228681</v>
      </c>
      <c r="I23" s="222">
        <v>1.063280867857483</v>
      </c>
      <c r="J23" s="242">
        <f>VLOOKUP(E23,$A$32:B84,2,FALSE)</f>
        <v>-2.2211293386333056E-2</v>
      </c>
      <c r="L23" s="220" t="s">
        <v>118</v>
      </c>
      <c r="M23" s="220" t="s">
        <v>49</v>
      </c>
      <c r="N23" s="221">
        <v>15279570</v>
      </c>
      <c r="O23" s="221" t="s">
        <v>101</v>
      </c>
      <c r="P23" s="222" t="s">
        <v>101</v>
      </c>
      <c r="Q23" s="233">
        <f>VLOOKUP(L23,$A$2:B48,2,FALSE)</f>
        <v>0</v>
      </c>
    </row>
    <row r="24" spans="1:17">
      <c r="A24" s="227" t="s">
        <v>51</v>
      </c>
      <c r="B24" s="204">
        <v>-1.1615881809787627E-2</v>
      </c>
      <c r="C24" s="205">
        <v>-4.5280654143735801E-3</v>
      </c>
      <c r="E24" s="220" t="s">
        <v>119</v>
      </c>
      <c r="F24" s="220" t="s">
        <v>82</v>
      </c>
      <c r="G24" s="221">
        <v>4873680</v>
      </c>
      <c r="H24" s="221">
        <v>1964246</v>
      </c>
      <c r="I24" s="222">
        <v>1.4811963470970539</v>
      </c>
      <c r="J24" s="242">
        <f>VLOOKUP(E24,$A$32:B85,2,FALSE)</f>
        <v>-2.6108306311789238E-2</v>
      </c>
      <c r="L24" s="220" t="s">
        <v>116</v>
      </c>
      <c r="M24" s="220" t="s">
        <v>49</v>
      </c>
      <c r="N24" s="221">
        <v>37879141</v>
      </c>
      <c r="O24" s="221">
        <v>33972227</v>
      </c>
      <c r="P24" s="222">
        <v>0.11500317597665882</v>
      </c>
      <c r="Q24" s="233">
        <f>VLOOKUP(L24,$A$2:B49,2,FALSE)</f>
        <v>-3.2262506186047502E-4</v>
      </c>
    </row>
    <row r="25" spans="1:17">
      <c r="A25" s="227" t="s">
        <v>53</v>
      </c>
      <c r="B25" s="204">
        <v>-1.7741738229864509E-2</v>
      </c>
      <c r="C25" s="205">
        <v>6.4716077829016103E-2</v>
      </c>
      <c r="E25" s="220" t="s">
        <v>120</v>
      </c>
      <c r="F25" s="220" t="s">
        <v>79</v>
      </c>
      <c r="G25" s="221">
        <v>6893853</v>
      </c>
      <c r="H25" s="221">
        <v>7033631</v>
      </c>
      <c r="I25" s="222">
        <v>-1.9872808226647089E-2</v>
      </c>
      <c r="J25" s="242">
        <f>VLOOKUP(E25,$A$32:B86,2,FALSE)</f>
        <v>-3.235750409468837E-2</v>
      </c>
      <c r="L25" s="220" t="s">
        <v>51</v>
      </c>
      <c r="M25" s="220" t="s">
        <v>49</v>
      </c>
      <c r="N25" s="221">
        <v>151501923</v>
      </c>
      <c r="O25" s="221">
        <v>152374462</v>
      </c>
      <c r="P25" s="222">
        <v>-5.7262810877061537E-3</v>
      </c>
      <c r="Q25" s="233">
        <f>VLOOKUP(L25,$A$2:B50,2,FALSE)</f>
        <v>-1.1615881809787627E-2</v>
      </c>
    </row>
    <row r="26" spans="1:17">
      <c r="A26" s="227" t="s">
        <v>121</v>
      </c>
      <c r="B26" s="204">
        <v>-2.0984872003243098E-2</v>
      </c>
      <c r="C26" s="205">
        <v>6.4246195100640099E-2</v>
      </c>
      <c r="E26" s="220" t="s">
        <v>122</v>
      </c>
      <c r="F26" s="220" t="s">
        <v>82</v>
      </c>
      <c r="G26" s="221">
        <v>2534187</v>
      </c>
      <c r="H26" s="221">
        <v>1309440</v>
      </c>
      <c r="I26" s="222">
        <v>0.93532120601173019</v>
      </c>
      <c r="J26" s="242">
        <f>VLOOKUP(E26,$A$32:B87,2,FALSE)</f>
        <v>-3.8722126336163822E-2</v>
      </c>
      <c r="L26" s="220" t="s">
        <v>53</v>
      </c>
      <c r="M26" s="220" t="s">
        <v>49</v>
      </c>
      <c r="N26" s="221">
        <v>133134716</v>
      </c>
      <c r="O26" s="221">
        <v>142984211</v>
      </c>
      <c r="P26" s="222">
        <v>-6.8885193205003595E-2</v>
      </c>
      <c r="Q26" s="233">
        <f>VLOOKUP(L26,$A$2:B51,2,FALSE)</f>
        <v>-1.7741738229864509E-2</v>
      </c>
    </row>
    <row r="27" spans="1:17">
      <c r="A27" s="227" t="s">
        <v>60</v>
      </c>
      <c r="B27" s="204">
        <v>-2.3934015088841128E-2</v>
      </c>
      <c r="C27" s="205">
        <v>-3.9454987207562901E-2</v>
      </c>
      <c r="E27" s="220" t="s">
        <v>123</v>
      </c>
      <c r="F27" s="220" t="s">
        <v>79</v>
      </c>
      <c r="G27" s="221">
        <v>5116839</v>
      </c>
      <c r="H27" s="221">
        <v>5306714</v>
      </c>
      <c r="I27" s="222">
        <v>-3.5780145679605121E-2</v>
      </c>
      <c r="J27" s="242">
        <f>VLOOKUP(E27,$A$32:B88,2,FALSE)</f>
        <v>-3.937731979038047E-2</v>
      </c>
      <c r="L27" s="220" t="s">
        <v>121</v>
      </c>
      <c r="M27" s="220" t="s">
        <v>49</v>
      </c>
      <c r="N27" s="221">
        <v>16762162</v>
      </c>
      <c r="O27" s="221">
        <v>15817653</v>
      </c>
      <c r="P27" s="222">
        <v>5.9712335325601086E-2</v>
      </c>
      <c r="Q27" s="233">
        <f>VLOOKUP(L27,$A$2:B52,2,FALSE)</f>
        <v>-2.0984872003243098E-2</v>
      </c>
    </row>
    <row r="28" spans="1:17">
      <c r="A28" s="229" t="s">
        <v>118</v>
      </c>
      <c r="B28" s="207"/>
      <c r="C28" s="206"/>
      <c r="E28" s="220" t="s">
        <v>124</v>
      </c>
      <c r="F28" s="220" t="s">
        <v>79</v>
      </c>
      <c r="G28" s="221">
        <v>7780347</v>
      </c>
      <c r="H28" s="221">
        <v>6445167</v>
      </c>
      <c r="I28" s="222">
        <v>0.2071598765400493</v>
      </c>
      <c r="J28" s="242">
        <f>VLOOKUP(E28,$A$32:B89,2,FALSE)</f>
        <v>-6.9060182390006178E-2</v>
      </c>
      <c r="L28" s="220" t="s">
        <v>60</v>
      </c>
      <c r="M28" s="220" t="s">
        <v>49</v>
      </c>
      <c r="N28" s="221">
        <v>70586338</v>
      </c>
      <c r="O28" s="221">
        <v>76556109</v>
      </c>
      <c r="P28" s="222">
        <v>-7.7979028427372143E-2</v>
      </c>
      <c r="Q28" s="233">
        <f>VLOOKUP(L28,$A$2:B53,2,FALSE)</f>
        <v>-2.3934015088841128E-2</v>
      </c>
    </row>
    <row r="29" spans="1:17">
      <c r="E29" s="220" t="s">
        <v>125</v>
      </c>
      <c r="F29" s="220" t="s">
        <v>79</v>
      </c>
      <c r="G29" s="221">
        <v>13740716</v>
      </c>
      <c r="H29" s="221">
        <v>10793858</v>
      </c>
      <c r="I29" s="222">
        <v>0.27301248543384582</v>
      </c>
      <c r="J29" s="242">
        <f>VLOOKUP(E29,$A$32:B90,2,FALSE)</f>
        <v>-7.5111729812215866E-2</v>
      </c>
    </row>
    <row r="30" spans="1:17">
      <c r="A30" s="214" t="s">
        <v>72</v>
      </c>
      <c r="E30" s="220" t="s">
        <v>126</v>
      </c>
      <c r="F30" s="220" t="s">
        <v>82</v>
      </c>
      <c r="G30" s="221">
        <v>2190708</v>
      </c>
      <c r="H30" s="221">
        <v>2895294</v>
      </c>
      <c r="I30" s="222">
        <v>-0.24335559704817541</v>
      </c>
      <c r="J30" s="242">
        <f>VLOOKUP(E30,$A$32:B91,2,FALSE)</f>
        <v>-8.8368013928799338E-2</v>
      </c>
    </row>
    <row r="31" spans="1:17" ht="27.95">
      <c r="A31" s="1" t="s">
        <v>29</v>
      </c>
      <c r="B31" s="153" t="s">
        <v>127</v>
      </c>
      <c r="E31" s="220" t="s">
        <v>128</v>
      </c>
      <c r="F31" s="220" t="s">
        <v>79</v>
      </c>
      <c r="G31" s="221">
        <v>3282457</v>
      </c>
      <c r="H31" s="221">
        <v>2773636</v>
      </c>
      <c r="I31" s="222">
        <v>0.1834490899310508</v>
      </c>
      <c r="J31" s="242">
        <f>VLOOKUP(E31,$A$32:B92,2,FALSE)</f>
        <v>-8.9513232082603478E-2</v>
      </c>
    </row>
    <row r="32" spans="1:17">
      <c r="A32" s="230" t="s">
        <v>78</v>
      </c>
      <c r="B32" s="178">
        <v>0.13274030861131403</v>
      </c>
      <c r="E32" s="220" t="s">
        <v>129</v>
      </c>
      <c r="F32" s="220" t="s">
        <v>79</v>
      </c>
      <c r="G32" s="221">
        <v>11533304</v>
      </c>
      <c r="H32" s="221">
        <v>16592777</v>
      </c>
      <c r="I32" s="222">
        <v>-0.30492020714796564</v>
      </c>
      <c r="J32" s="242">
        <f>VLOOKUP(E32,$A$32:B93,2,FALSE)</f>
        <v>-0.12530258606436781</v>
      </c>
    </row>
    <row r="33" spans="1:10">
      <c r="A33" s="230" t="s">
        <v>81</v>
      </c>
      <c r="B33" s="178">
        <v>0.1181162854924343</v>
      </c>
      <c r="E33" s="220" t="s">
        <v>130</v>
      </c>
      <c r="F33" s="220" t="s">
        <v>82</v>
      </c>
      <c r="G33" s="221">
        <v>867657</v>
      </c>
      <c r="H33" s="221">
        <v>905663</v>
      </c>
      <c r="I33" s="222">
        <v>-4.1964836810160069E-2</v>
      </c>
      <c r="J33" s="242">
        <f>VLOOKUP(E33,$A$32:B94,2,FALSE)</f>
        <v>-0.15508390191869645</v>
      </c>
    </row>
    <row r="34" spans="1:10">
      <c r="A34" s="230" t="s">
        <v>83</v>
      </c>
      <c r="B34" s="178">
        <v>0.11247152853160072</v>
      </c>
    </row>
    <row r="35" spans="1:10">
      <c r="A35" s="230" t="s">
        <v>84</v>
      </c>
      <c r="B35" s="178">
        <v>8.8063678283022681E-2</v>
      </c>
    </row>
    <row r="36" spans="1:10">
      <c r="A36" s="230" t="s">
        <v>85</v>
      </c>
      <c r="B36" s="178">
        <v>8.7115706195245293E-2</v>
      </c>
    </row>
    <row r="37" spans="1:10">
      <c r="A37" s="230" t="s">
        <v>87</v>
      </c>
      <c r="B37" s="178">
        <v>8.420323337814492E-2</v>
      </c>
    </row>
    <row r="38" spans="1:10">
      <c r="A38" s="230" t="s">
        <v>89</v>
      </c>
      <c r="B38" s="178">
        <v>5.0693688648959762E-2</v>
      </c>
    </row>
    <row r="39" spans="1:10">
      <c r="A39" s="230" t="s">
        <v>90</v>
      </c>
      <c r="B39" s="178">
        <v>4.9824870157445383E-2</v>
      </c>
    </row>
    <row r="40" spans="1:10">
      <c r="A40" s="230" t="s">
        <v>92</v>
      </c>
      <c r="B40" s="178">
        <v>4.6137156699496154E-2</v>
      </c>
    </row>
    <row r="41" spans="1:10">
      <c r="A41" s="230" t="s">
        <v>94</v>
      </c>
      <c r="B41" s="178">
        <v>4.3422488071877575E-2</v>
      </c>
    </row>
    <row r="42" spans="1:10">
      <c r="A42" s="230" t="s">
        <v>95</v>
      </c>
      <c r="B42" s="178">
        <v>3.571854324436164E-2</v>
      </c>
    </row>
    <row r="43" spans="1:10">
      <c r="A43" s="230" t="s">
        <v>97</v>
      </c>
      <c r="B43" s="178">
        <v>3.1453514978702433E-2</v>
      </c>
    </row>
    <row r="44" spans="1:10">
      <c r="A44" s="230" t="s">
        <v>99</v>
      </c>
      <c r="B44" s="178">
        <v>3.0755443253669919E-2</v>
      </c>
    </row>
    <row r="45" spans="1:10">
      <c r="A45" s="230" t="s">
        <v>102</v>
      </c>
      <c r="B45" s="178">
        <v>2.4758216882904797E-2</v>
      </c>
    </row>
    <row r="46" spans="1:10">
      <c r="A46" s="230" t="s">
        <v>104</v>
      </c>
      <c r="B46" s="178">
        <v>2.3333560450692695E-2</v>
      </c>
    </row>
    <row r="47" spans="1:10">
      <c r="A47" s="230" t="s">
        <v>106</v>
      </c>
      <c r="B47" s="178">
        <v>2.173491082568493E-2</v>
      </c>
    </row>
    <row r="48" spans="1:10">
      <c r="A48" s="230" t="s">
        <v>108</v>
      </c>
      <c r="B48" s="178">
        <v>1.5862099402897279E-2</v>
      </c>
    </row>
    <row r="49" spans="1:2">
      <c r="A49" s="230" t="s">
        <v>110</v>
      </c>
      <c r="B49" s="178">
        <v>1.022889099287042E-2</v>
      </c>
    </row>
    <row r="50" spans="1:2">
      <c r="A50" s="230" t="s">
        <v>112</v>
      </c>
      <c r="B50" s="178">
        <v>1.0139788806959102E-2</v>
      </c>
    </row>
    <row r="51" spans="1:2">
      <c r="A51" s="230" t="s">
        <v>114</v>
      </c>
      <c r="B51" s="178">
        <v>-1.0669485862992094E-2</v>
      </c>
    </row>
    <row r="52" spans="1:2">
      <c r="A52" s="230" t="s">
        <v>115</v>
      </c>
      <c r="B52" s="193">
        <v>-2.2082333792377895E-2</v>
      </c>
    </row>
    <row r="53" spans="1:2">
      <c r="A53" s="230" t="s">
        <v>117</v>
      </c>
      <c r="B53" s="178">
        <v>-2.2211293386333056E-2</v>
      </c>
    </row>
    <row r="54" spans="1:2">
      <c r="A54" s="230" t="s">
        <v>119</v>
      </c>
      <c r="B54" s="178">
        <v>-2.6108306311789238E-2</v>
      </c>
    </row>
    <row r="55" spans="1:2">
      <c r="A55" s="230" t="s">
        <v>120</v>
      </c>
      <c r="B55" s="178">
        <v>-3.235750409468837E-2</v>
      </c>
    </row>
    <row r="56" spans="1:2">
      <c r="A56" s="230" t="s">
        <v>122</v>
      </c>
      <c r="B56" s="178">
        <v>-3.8722126336163822E-2</v>
      </c>
    </row>
    <row r="57" spans="1:2">
      <c r="A57" s="230" t="s">
        <v>123</v>
      </c>
      <c r="B57" s="178">
        <v>-3.937731979038047E-2</v>
      </c>
    </row>
    <row r="58" spans="1:2">
      <c r="A58" s="230" t="s">
        <v>124</v>
      </c>
      <c r="B58" s="178">
        <v>-6.9060182390006178E-2</v>
      </c>
    </row>
    <row r="59" spans="1:2">
      <c r="A59" s="230" t="s">
        <v>125</v>
      </c>
      <c r="B59" s="178">
        <v>-7.5111729812215866E-2</v>
      </c>
    </row>
    <row r="60" spans="1:2">
      <c r="A60" s="230" t="s">
        <v>126</v>
      </c>
      <c r="B60" s="178">
        <v>-8.8368013928799338E-2</v>
      </c>
    </row>
    <row r="61" spans="1:2">
      <c r="A61" s="230" t="s">
        <v>128</v>
      </c>
      <c r="B61" s="178">
        <v>-8.9513232082603478E-2</v>
      </c>
    </row>
    <row r="62" spans="1:2">
      <c r="A62" s="230" t="s">
        <v>129</v>
      </c>
      <c r="B62" s="178">
        <v>-0.12530258606436781</v>
      </c>
    </row>
    <row r="63" spans="1:2">
      <c r="A63" s="230" t="s">
        <v>130</v>
      </c>
      <c r="B63" s="178">
        <v>-0.15508390191869645</v>
      </c>
    </row>
  </sheetData>
  <sortState ref="E2:J33">
    <sortCondition descending="1" ref="J2:J33"/>
  </sortState>
  <pageMargins left="0.75" right="0.75" top="1" bottom="1" header="0.5" footer="0.5"/>
  <pageSetup orientation="portrait" horizontalDpi="4294967292" verticalDpi="4294967292"/>
  <ignoredErrors>
    <ignoredError sqref="Q3:Q28 J3:J33" emptyCellReferenc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7"/>
  <sheetViews>
    <sheetView zoomScale="125" zoomScaleNormal="125" zoomScalePageLayoutView="125" workbookViewId="0">
      <pane xSplit="1" ySplit="1" topLeftCell="U56" activePane="bottomRight" state="frozen"/>
      <selection pane="bottomLeft" activeCell="A2" sqref="A2"/>
      <selection pane="topRight" activeCell="B1" sqref="B1"/>
      <selection pane="bottomRight" activeCell="AC63" sqref="AC63"/>
    </sheetView>
  </sheetViews>
  <sheetFormatPr defaultColWidth="8.85546875" defaultRowHeight="14.1"/>
  <cols>
    <col min="1" max="1" width="35.28515625" customWidth="1"/>
    <col min="2" max="2" width="11.7109375" hidden="1" customWidth="1"/>
    <col min="3" max="3" width="10.28515625" hidden="1" customWidth="1"/>
    <col min="4" max="4" width="10.140625" hidden="1" customWidth="1"/>
    <col min="5" max="5" width="18.7109375" style="98" customWidth="1"/>
    <col min="6" max="6" width="16.42578125" style="98" customWidth="1"/>
    <col min="7" max="7" width="16.28515625" style="98" customWidth="1"/>
    <col min="8" max="8" width="26.140625" style="98" hidden="1" customWidth="1"/>
    <col min="9" max="9" width="14" style="98" customWidth="1"/>
    <col min="10" max="10" width="14.42578125" style="98" customWidth="1"/>
    <col min="11" max="11" width="15.42578125" style="98" customWidth="1"/>
    <col min="12" max="12" width="17.140625" style="98" customWidth="1"/>
    <col min="13" max="13" width="14" style="98" customWidth="1"/>
    <col min="14" max="14" width="14.140625" style="98" customWidth="1"/>
    <col min="15" max="15" width="13.140625" style="98" bestFit="1" customWidth="1"/>
    <col min="16" max="16" width="8.7109375" style="98" customWidth="1"/>
    <col min="17" max="17" width="8" style="98" customWidth="1"/>
    <col min="18" max="18" width="32" customWidth="1"/>
    <col min="19" max="19" width="18.7109375" customWidth="1"/>
    <col min="20" max="20" width="13" customWidth="1"/>
    <col min="21" max="22" width="16.7109375" customWidth="1"/>
    <col min="23" max="23" width="15.85546875" customWidth="1"/>
    <col min="24" max="24" width="17.140625" customWidth="1"/>
    <col min="25" max="25" width="20.42578125" customWidth="1"/>
    <col min="26" max="26" width="9.42578125" customWidth="1"/>
    <col min="27" max="27" width="12.7109375" customWidth="1"/>
    <col min="28" max="28" width="15" customWidth="1"/>
    <col min="29" max="29" width="14.42578125" customWidth="1"/>
    <col min="30" max="30" width="15.7109375" customWidth="1"/>
    <col min="31" max="31" width="18" customWidth="1"/>
    <col min="32" max="32" width="15.7109375" customWidth="1"/>
  </cols>
  <sheetData>
    <row r="1" spans="1:32" s="3" customFormat="1" ht="56.1">
      <c r="A1" s="1" t="s">
        <v>29</v>
      </c>
      <c r="B1" s="1" t="s">
        <v>30</v>
      </c>
      <c r="C1" s="1" t="s">
        <v>31</v>
      </c>
      <c r="D1" s="1" t="s">
        <v>32</v>
      </c>
      <c r="E1" s="91" t="s">
        <v>131</v>
      </c>
      <c r="F1" s="91" t="s">
        <v>132</v>
      </c>
      <c r="G1" s="91" t="s">
        <v>133</v>
      </c>
      <c r="H1" s="128" t="s">
        <v>29</v>
      </c>
      <c r="I1" s="91" t="s">
        <v>134</v>
      </c>
      <c r="J1" s="91" t="s">
        <v>135</v>
      </c>
      <c r="K1" s="91" t="s">
        <v>136</v>
      </c>
      <c r="L1" s="91" t="s">
        <v>137</v>
      </c>
      <c r="M1" s="91" t="s">
        <v>138</v>
      </c>
      <c r="N1" s="91" t="s">
        <v>139</v>
      </c>
      <c r="O1" s="91" t="s">
        <v>140</v>
      </c>
      <c r="P1" s="91"/>
      <c r="Q1" s="91"/>
      <c r="R1" s="1" t="s">
        <v>29</v>
      </c>
      <c r="S1" s="1" t="s">
        <v>141</v>
      </c>
      <c r="T1" s="18" t="s">
        <v>142</v>
      </c>
      <c r="U1" s="18" t="s">
        <v>143</v>
      </c>
      <c r="V1" s="1" t="s">
        <v>144</v>
      </c>
      <c r="W1" s="1" t="s">
        <v>145</v>
      </c>
      <c r="X1" s="1" t="s">
        <v>146</v>
      </c>
      <c r="Y1" s="1" t="s">
        <v>147</v>
      </c>
      <c r="Z1" s="1"/>
      <c r="AA1" s="2" t="s">
        <v>148</v>
      </c>
      <c r="AB1" s="2" t="s">
        <v>149</v>
      </c>
      <c r="AC1" s="2" t="s">
        <v>150</v>
      </c>
      <c r="AD1" s="2" t="s">
        <v>151</v>
      </c>
      <c r="AE1" s="2" t="s">
        <v>152</v>
      </c>
      <c r="AF1" s="2" t="s">
        <v>153</v>
      </c>
    </row>
    <row r="2" spans="1:32">
      <c r="A2" s="69" t="s">
        <v>48</v>
      </c>
      <c r="B2" s="33" t="s">
        <v>49</v>
      </c>
      <c r="C2" s="70">
        <v>2014</v>
      </c>
      <c r="D2" s="61" t="s">
        <v>50</v>
      </c>
      <c r="E2" s="92">
        <v>365653676</v>
      </c>
      <c r="F2" s="99">
        <v>341020625</v>
      </c>
      <c r="G2" s="93">
        <v>31015838</v>
      </c>
      <c r="H2" s="129" t="s">
        <v>48</v>
      </c>
      <c r="I2" s="99">
        <v>38837542</v>
      </c>
      <c r="J2" s="93">
        <v>51133348</v>
      </c>
      <c r="K2" s="99">
        <v>41034494</v>
      </c>
      <c r="L2" s="93">
        <v>76942252</v>
      </c>
      <c r="M2" s="99">
        <v>72463064</v>
      </c>
      <c r="N2" s="94">
        <v>714600</v>
      </c>
      <c r="O2" s="99">
        <v>944122</v>
      </c>
      <c r="P2" s="94"/>
      <c r="Q2" s="94"/>
      <c r="R2" s="69" t="s">
        <v>48</v>
      </c>
      <c r="S2" s="61">
        <v>3081563</v>
      </c>
      <c r="T2" s="61">
        <v>32921133</v>
      </c>
      <c r="U2" s="61">
        <v>168310304</v>
      </c>
      <c r="V2" s="61">
        <v>0</v>
      </c>
      <c r="W2" s="61">
        <v>221336</v>
      </c>
      <c r="X2" s="61">
        <v>1303714</v>
      </c>
      <c r="Y2" s="61">
        <v>9588</v>
      </c>
      <c r="Z2" s="61"/>
      <c r="AA2" s="61">
        <v>1294299461</v>
      </c>
      <c r="AB2" s="5">
        <f t="shared" ref="AB2:AB14" si="0">E2/AA2</f>
        <v>0.28251087713309336</v>
      </c>
      <c r="AC2" s="5">
        <f t="shared" ref="AC2:AC14" si="1">G2/AA2</f>
        <v>2.3963417226517719E-2</v>
      </c>
      <c r="AD2" s="44">
        <v>1249383966</v>
      </c>
      <c r="AE2" s="5">
        <f t="shared" ref="AE2:AE33" si="2">E2/AD2</f>
        <v>0.29266717514445834</v>
      </c>
      <c r="AF2" s="5">
        <f t="shared" ref="AF2:AF33" si="3">G2/AD2</f>
        <v>2.4824904788317094E-2</v>
      </c>
    </row>
    <row r="3" spans="1:32">
      <c r="A3" s="7" t="s">
        <v>51</v>
      </c>
      <c r="B3" s="33" t="s">
        <v>49</v>
      </c>
      <c r="C3" s="51">
        <v>2014</v>
      </c>
      <c r="D3" s="36" t="s">
        <v>52</v>
      </c>
      <c r="E3" s="92">
        <v>151501923</v>
      </c>
      <c r="F3" s="96">
        <v>152374462</v>
      </c>
      <c r="G3" s="95">
        <v>30831175</v>
      </c>
      <c r="H3" s="130" t="s">
        <v>51</v>
      </c>
      <c r="I3" s="96">
        <v>29870424</v>
      </c>
      <c r="J3" s="95">
        <v>65433082</v>
      </c>
      <c r="K3" s="96">
        <v>34055455</v>
      </c>
      <c r="L3" s="95">
        <v>40206239</v>
      </c>
      <c r="M3" s="96">
        <v>73574377</v>
      </c>
      <c r="N3" s="95">
        <v>378484</v>
      </c>
      <c r="O3" s="96">
        <v>1315543</v>
      </c>
      <c r="P3" s="95"/>
      <c r="Q3" s="95"/>
      <c r="R3" s="7" t="s">
        <v>51</v>
      </c>
      <c r="S3" s="36">
        <v>1924517</v>
      </c>
      <c r="T3" s="36">
        <v>3590778</v>
      </c>
      <c r="U3" s="36">
        <v>7994424</v>
      </c>
      <c r="V3" s="36">
        <v>0</v>
      </c>
      <c r="W3" s="36">
        <v>487882</v>
      </c>
      <c r="X3" s="36">
        <v>655342</v>
      </c>
      <c r="Y3" s="36">
        <v>0</v>
      </c>
      <c r="Z3" s="36"/>
      <c r="AA3" s="58">
        <v>620665000</v>
      </c>
      <c r="AB3" s="5">
        <f t="shared" si="0"/>
        <v>0.24409612754062177</v>
      </c>
      <c r="AC3" s="5">
        <f t="shared" si="1"/>
        <v>4.9674421789532193E-2</v>
      </c>
      <c r="AD3" s="44">
        <v>657348000</v>
      </c>
      <c r="AE3" s="5">
        <f t="shared" si="2"/>
        <v>0.23047445645229012</v>
      </c>
      <c r="AF3" s="5">
        <f t="shared" si="3"/>
        <v>4.6902363740362794E-2</v>
      </c>
    </row>
    <row r="4" spans="1:32" ht="27.95">
      <c r="A4" s="7" t="s">
        <v>53</v>
      </c>
      <c r="B4" s="33" t="s">
        <v>49</v>
      </c>
      <c r="C4" s="51">
        <v>2014</v>
      </c>
      <c r="D4" s="38" t="s">
        <v>54</v>
      </c>
      <c r="E4" s="92">
        <v>133134716</v>
      </c>
      <c r="F4" s="96">
        <v>142984211</v>
      </c>
      <c r="G4" s="95">
        <v>13781229</v>
      </c>
      <c r="H4" s="130" t="s">
        <v>53</v>
      </c>
      <c r="I4" s="96">
        <v>32404000</v>
      </c>
      <c r="J4" s="95">
        <v>36617365</v>
      </c>
      <c r="K4" s="96">
        <v>28300289</v>
      </c>
      <c r="L4" s="95">
        <v>56314068</v>
      </c>
      <c r="M4" s="96">
        <v>56014000</v>
      </c>
      <c r="N4" s="95">
        <v>2545491</v>
      </c>
      <c r="O4" s="96">
        <v>1065000</v>
      </c>
      <c r="P4" s="95"/>
      <c r="Q4" s="95"/>
      <c r="R4" s="7" t="s">
        <v>53</v>
      </c>
      <c r="S4" s="36">
        <v>1212933</v>
      </c>
      <c r="T4" s="35">
        <v>11094747</v>
      </c>
      <c r="U4" s="36">
        <v>7198590</v>
      </c>
      <c r="V4" s="36">
        <v>1922868</v>
      </c>
      <c r="W4" s="36">
        <v>1903122</v>
      </c>
      <c r="X4" s="36">
        <v>205387</v>
      </c>
      <c r="Y4" s="36">
        <v>338916</v>
      </c>
      <c r="Z4" s="36"/>
      <c r="AA4" s="36">
        <v>608553018</v>
      </c>
      <c r="AB4" s="5">
        <f t="shared" si="0"/>
        <v>0.21877258359106519</v>
      </c>
      <c r="AC4" s="5">
        <f t="shared" si="1"/>
        <v>2.2645897058060437E-2</v>
      </c>
      <c r="AD4" s="44">
        <v>676558362</v>
      </c>
      <c r="AE4" s="5">
        <f t="shared" si="2"/>
        <v>0.19678230804277608</v>
      </c>
      <c r="AF4" s="5">
        <f t="shared" si="3"/>
        <v>2.0369608557140262E-2</v>
      </c>
    </row>
    <row r="5" spans="1:32" ht="27.95">
      <c r="A5" s="7" t="s">
        <v>55</v>
      </c>
      <c r="B5" s="33" t="s">
        <v>49</v>
      </c>
      <c r="C5" s="51">
        <v>2014</v>
      </c>
      <c r="D5" s="36" t="s">
        <v>50</v>
      </c>
      <c r="E5" s="92">
        <v>127585677</v>
      </c>
      <c r="F5" s="96">
        <v>140780672</v>
      </c>
      <c r="G5" s="95">
        <v>19859421</v>
      </c>
      <c r="H5" s="130" t="s">
        <v>154</v>
      </c>
      <c r="I5" s="96">
        <v>27246922</v>
      </c>
      <c r="J5" s="94">
        <v>50853787</v>
      </c>
      <c r="K5" s="96">
        <v>40165706</v>
      </c>
      <c r="L5" s="95">
        <v>55203027</v>
      </c>
      <c r="M5" s="96">
        <v>70729211</v>
      </c>
      <c r="N5" s="95">
        <v>0</v>
      </c>
      <c r="O5" s="101"/>
      <c r="P5" s="95"/>
      <c r="Q5" s="95"/>
      <c r="R5" s="7" t="s">
        <v>55</v>
      </c>
      <c r="S5" s="36">
        <v>697222</v>
      </c>
      <c r="T5" s="35">
        <v>0</v>
      </c>
      <c r="U5" s="36">
        <v>90283</v>
      </c>
      <c r="V5" s="36">
        <v>46358</v>
      </c>
      <c r="W5" s="36">
        <v>535358</v>
      </c>
      <c r="X5" s="36">
        <v>0</v>
      </c>
      <c r="Y5" s="36">
        <v>300221</v>
      </c>
      <c r="Z5" s="36"/>
      <c r="AA5" s="36">
        <v>646225295</v>
      </c>
      <c r="AB5" s="5">
        <f t="shared" si="0"/>
        <v>0.19743219274633933</v>
      </c>
      <c r="AC5" s="5">
        <f t="shared" si="1"/>
        <v>3.073142006921905E-2</v>
      </c>
      <c r="AD5" s="44">
        <v>572760220</v>
      </c>
      <c r="AE5" s="5">
        <f t="shared" si="2"/>
        <v>0.222755827909976</v>
      </c>
      <c r="AF5" s="5">
        <f t="shared" si="3"/>
        <v>3.4673184880053297E-2</v>
      </c>
    </row>
    <row r="6" spans="1:32" ht="27.95">
      <c r="A6" s="7" t="s">
        <v>56</v>
      </c>
      <c r="B6" s="33" t="s">
        <v>49</v>
      </c>
      <c r="C6" s="51">
        <v>2014</v>
      </c>
      <c r="D6" s="38" t="s">
        <v>54</v>
      </c>
      <c r="E6" s="92">
        <v>124953087</v>
      </c>
      <c r="F6" s="96">
        <v>140705794</v>
      </c>
      <c r="G6" s="95">
        <v>16603460</v>
      </c>
      <c r="H6" s="130" t="s">
        <v>56</v>
      </c>
      <c r="I6" s="96">
        <v>33261000</v>
      </c>
      <c r="J6" s="95">
        <v>28000905</v>
      </c>
      <c r="K6" s="96">
        <v>24640945</v>
      </c>
      <c r="L6" s="95">
        <v>63107767</v>
      </c>
      <c r="M6" s="96">
        <v>64228000</v>
      </c>
      <c r="N6" s="94">
        <v>1710995</v>
      </c>
      <c r="O6" s="96">
        <v>1653000</v>
      </c>
      <c r="P6" s="94"/>
      <c r="Q6" s="94"/>
      <c r="R6" s="7" t="s">
        <v>56</v>
      </c>
      <c r="S6" s="36">
        <v>1155920</v>
      </c>
      <c r="T6" s="35">
        <v>2194958</v>
      </c>
      <c r="U6" s="36">
        <v>6482063</v>
      </c>
      <c r="V6" s="36">
        <v>1933229</v>
      </c>
      <c r="W6" s="36">
        <v>3067375</v>
      </c>
      <c r="X6" s="35">
        <v>239216</v>
      </c>
      <c r="Y6" s="36">
        <v>457199</v>
      </c>
      <c r="Z6" s="36"/>
      <c r="AA6" s="36">
        <v>789552296</v>
      </c>
      <c r="AB6" s="5">
        <f t="shared" si="0"/>
        <v>0.15825815165509949</v>
      </c>
      <c r="AC6" s="5">
        <f t="shared" si="1"/>
        <v>2.102895537650365E-2</v>
      </c>
      <c r="AD6" s="44">
        <v>738808427</v>
      </c>
      <c r="AE6" s="5">
        <f t="shared" si="2"/>
        <v>0.16912785836429015</v>
      </c>
      <c r="AF6" s="5">
        <f t="shared" si="3"/>
        <v>2.2473295367541876E-2</v>
      </c>
    </row>
    <row r="7" spans="1:32" ht="27.95">
      <c r="A7" s="7" t="s">
        <v>57</v>
      </c>
      <c r="B7" s="33" t="s">
        <v>49</v>
      </c>
      <c r="C7" s="51">
        <v>2014</v>
      </c>
      <c r="D7" s="38" t="s">
        <v>54</v>
      </c>
      <c r="E7" s="92">
        <v>101331817</v>
      </c>
      <c r="F7" s="96">
        <v>123833675</v>
      </c>
      <c r="G7" s="95">
        <v>5900372</v>
      </c>
      <c r="H7" s="130" t="s">
        <v>57</v>
      </c>
      <c r="I7" s="96">
        <v>12084761</v>
      </c>
      <c r="J7" s="95">
        <v>40214408</v>
      </c>
      <c r="K7" s="96">
        <v>60510948</v>
      </c>
      <c r="L7" s="95">
        <v>49301536</v>
      </c>
      <c r="M7" s="96">
        <v>32143366</v>
      </c>
      <c r="N7" s="95">
        <v>4052143</v>
      </c>
      <c r="O7" s="96">
        <v>16978483</v>
      </c>
      <c r="P7" s="95"/>
      <c r="Q7" s="95"/>
      <c r="R7" s="7" t="s">
        <v>57</v>
      </c>
      <c r="S7" s="36">
        <v>146553</v>
      </c>
      <c r="T7" s="35">
        <v>0</v>
      </c>
      <c r="U7" s="35">
        <v>503576</v>
      </c>
      <c r="V7" s="35">
        <v>259672</v>
      </c>
      <c r="W7" s="35">
        <v>402864</v>
      </c>
      <c r="X7" s="35">
        <v>127752</v>
      </c>
      <c r="Y7" s="35">
        <v>422941</v>
      </c>
      <c r="Z7" s="39"/>
      <c r="AA7" s="33">
        <v>404401359</v>
      </c>
      <c r="AB7" s="5">
        <f t="shared" si="0"/>
        <v>0.25057239483708066</v>
      </c>
      <c r="AC7" s="5">
        <f t="shared" si="1"/>
        <v>1.4590386181170079E-2</v>
      </c>
      <c r="AD7" s="44">
        <v>413009510</v>
      </c>
      <c r="AE7" s="5">
        <f t="shared" si="2"/>
        <v>0.24534983952306572</v>
      </c>
      <c r="AF7" s="5">
        <f t="shared" si="3"/>
        <v>1.4286286047021047E-2</v>
      </c>
    </row>
    <row r="8" spans="1:32">
      <c r="A8" s="7" t="s">
        <v>58</v>
      </c>
      <c r="B8" s="33" t="s">
        <v>49</v>
      </c>
      <c r="C8" s="51">
        <v>2014</v>
      </c>
      <c r="D8" s="36" t="s">
        <v>59</v>
      </c>
      <c r="E8" s="92">
        <v>93829403</v>
      </c>
      <c r="F8" s="96">
        <v>90704776</v>
      </c>
      <c r="G8" s="95">
        <v>13464253</v>
      </c>
      <c r="H8" s="130" t="s">
        <v>58</v>
      </c>
      <c r="I8" s="96">
        <v>24729956</v>
      </c>
      <c r="J8" s="95">
        <v>32483503</v>
      </c>
      <c r="K8" s="96">
        <v>18065496</v>
      </c>
      <c r="L8" s="95">
        <v>37132763</v>
      </c>
      <c r="M8" s="96">
        <v>33726151</v>
      </c>
      <c r="N8" s="95">
        <v>1623542</v>
      </c>
      <c r="O8" s="100">
        <v>2112934</v>
      </c>
      <c r="P8" s="95"/>
      <c r="Q8" s="95"/>
      <c r="R8" s="7" t="s">
        <v>58</v>
      </c>
      <c r="S8" s="36">
        <v>2182058</v>
      </c>
      <c r="T8" s="35">
        <v>1901005</v>
      </c>
      <c r="U8" s="36">
        <v>991747</v>
      </c>
      <c r="V8" s="35">
        <v>2020855</v>
      </c>
      <c r="W8" s="36">
        <v>402810</v>
      </c>
      <c r="X8" s="36">
        <v>1288187</v>
      </c>
      <c r="Y8" s="36">
        <v>338680</v>
      </c>
      <c r="Z8" s="39"/>
      <c r="AA8" s="39">
        <v>584345439</v>
      </c>
      <c r="AB8" s="5">
        <f t="shared" si="0"/>
        <v>0.16057180691026152</v>
      </c>
      <c r="AC8" s="5">
        <f t="shared" si="1"/>
        <v>2.3041598515839531E-2</v>
      </c>
      <c r="AD8" s="44">
        <v>579743317</v>
      </c>
      <c r="AE8" s="5">
        <f t="shared" si="2"/>
        <v>0.16184645902524478</v>
      </c>
      <c r="AF8" s="5">
        <f t="shared" si="3"/>
        <v>2.3224507476297479E-2</v>
      </c>
    </row>
    <row r="9" spans="1:32" ht="27.95">
      <c r="A9" s="7" t="s">
        <v>60</v>
      </c>
      <c r="B9" s="33" t="s">
        <v>49</v>
      </c>
      <c r="C9" s="51">
        <v>2014</v>
      </c>
      <c r="D9" s="38" t="s">
        <v>54</v>
      </c>
      <c r="E9" s="92">
        <v>70586338</v>
      </c>
      <c r="F9" s="96">
        <v>76556109</v>
      </c>
      <c r="G9" s="95">
        <v>3289527</v>
      </c>
      <c r="H9" s="130" t="s">
        <v>60</v>
      </c>
      <c r="I9" s="96">
        <v>11720480</v>
      </c>
      <c r="J9" s="95">
        <v>16233989</v>
      </c>
      <c r="K9" s="96">
        <v>10518553</v>
      </c>
      <c r="L9" s="95">
        <v>34926031</v>
      </c>
      <c r="M9" s="96">
        <v>37171291</v>
      </c>
      <c r="N9" s="94">
        <v>772387</v>
      </c>
      <c r="O9" s="100">
        <v>1369364</v>
      </c>
      <c r="P9" s="94"/>
      <c r="Q9" s="94"/>
      <c r="R9" s="7" t="s">
        <v>60</v>
      </c>
      <c r="S9" s="36">
        <v>423954</v>
      </c>
      <c r="T9" s="35">
        <v>362040</v>
      </c>
      <c r="U9" s="35">
        <v>8699891</v>
      </c>
      <c r="V9" s="35">
        <v>4527282</v>
      </c>
      <c r="W9" s="36">
        <v>950508</v>
      </c>
      <c r="X9" s="35">
        <v>293894</v>
      </c>
      <c r="Y9" s="35">
        <v>106835</v>
      </c>
      <c r="Z9" s="39"/>
      <c r="AA9" s="39">
        <v>312270629</v>
      </c>
      <c r="AB9" s="5">
        <f t="shared" si="0"/>
        <v>0.22604219367681871</v>
      </c>
      <c r="AC9" s="5">
        <f t="shared" si="1"/>
        <v>1.0534218381453991E-2</v>
      </c>
      <c r="AD9" s="44">
        <v>330158917</v>
      </c>
      <c r="AE9" s="5">
        <f t="shared" si="2"/>
        <v>0.21379503737589495</v>
      </c>
      <c r="AF9" s="5">
        <f t="shared" si="3"/>
        <v>9.9634655634637907E-3</v>
      </c>
    </row>
    <row r="10" spans="1:32" ht="27.95">
      <c r="A10" s="7" t="s">
        <v>61</v>
      </c>
      <c r="B10" s="33" t="s">
        <v>49</v>
      </c>
      <c r="C10" s="51">
        <v>2014</v>
      </c>
      <c r="D10" s="36" t="s">
        <v>59</v>
      </c>
      <c r="E10" s="92">
        <v>68227657</v>
      </c>
      <c r="F10" s="96">
        <v>82546040</v>
      </c>
      <c r="G10" s="95">
        <v>7332577</v>
      </c>
      <c r="H10" s="130" t="s">
        <v>61</v>
      </c>
      <c r="I10" s="96">
        <v>13230611</v>
      </c>
      <c r="J10" s="95">
        <v>25391925</v>
      </c>
      <c r="K10" s="96">
        <v>24672718</v>
      </c>
      <c r="L10" s="95">
        <v>28531231</v>
      </c>
      <c r="M10" s="96">
        <v>37080028</v>
      </c>
      <c r="N10" s="94">
        <v>2172367</v>
      </c>
      <c r="O10" s="100">
        <v>2158661</v>
      </c>
      <c r="P10" s="94"/>
      <c r="Q10" s="94"/>
      <c r="R10" s="7" t="s">
        <v>61</v>
      </c>
      <c r="S10" s="36">
        <v>1626534</v>
      </c>
      <c r="T10" s="35">
        <v>231518</v>
      </c>
      <c r="U10" s="36">
        <v>4165</v>
      </c>
      <c r="V10" s="36">
        <v>191620</v>
      </c>
      <c r="W10" s="36">
        <v>154682</v>
      </c>
      <c r="X10" s="36">
        <v>11821</v>
      </c>
      <c r="Y10" s="35">
        <v>2579217</v>
      </c>
      <c r="Z10" s="39"/>
      <c r="AA10" s="39">
        <v>407824888</v>
      </c>
      <c r="AB10" s="5">
        <f t="shared" si="0"/>
        <v>0.16729645249114861</v>
      </c>
      <c r="AC10" s="5">
        <f t="shared" si="1"/>
        <v>1.7979719275984941E-2</v>
      </c>
      <c r="AD10" s="44">
        <v>373218246</v>
      </c>
      <c r="AE10" s="5">
        <f t="shared" si="2"/>
        <v>0.18280900714591536</v>
      </c>
      <c r="AF10" s="5">
        <f t="shared" si="3"/>
        <v>1.9646887789081996E-2</v>
      </c>
    </row>
    <row r="11" spans="1:32" ht="27.95">
      <c r="A11" s="7" t="s">
        <v>62</v>
      </c>
      <c r="B11" s="33" t="s">
        <v>49</v>
      </c>
      <c r="C11" s="51">
        <v>2014</v>
      </c>
      <c r="D11" s="38" t="s">
        <v>54</v>
      </c>
      <c r="E11" s="92">
        <v>49855412</v>
      </c>
      <c r="F11" s="96">
        <v>42248126</v>
      </c>
      <c r="G11" s="95">
        <v>4677839</v>
      </c>
      <c r="H11" s="130" t="s">
        <v>62</v>
      </c>
      <c r="I11" s="96">
        <v>11104000</v>
      </c>
      <c r="J11" s="95">
        <v>16954212</v>
      </c>
      <c r="K11" s="96">
        <v>9408000</v>
      </c>
      <c r="L11" s="95">
        <v>25454215</v>
      </c>
      <c r="M11" s="96">
        <v>20257000</v>
      </c>
      <c r="N11" s="95">
        <v>1580890</v>
      </c>
      <c r="O11" s="96">
        <v>650000</v>
      </c>
      <c r="P11" s="95"/>
      <c r="Q11" s="95"/>
      <c r="R11" s="7" t="s">
        <v>62</v>
      </c>
      <c r="S11" s="36">
        <v>342455</v>
      </c>
      <c r="T11" s="36">
        <v>103392</v>
      </c>
      <c r="U11" s="36">
        <v>203752</v>
      </c>
      <c r="V11" s="36">
        <v>41368</v>
      </c>
      <c r="W11" s="36">
        <v>368857</v>
      </c>
      <c r="X11" s="36">
        <v>69340</v>
      </c>
      <c r="Y11" s="36">
        <v>59092</v>
      </c>
      <c r="Z11" s="36"/>
      <c r="AA11" s="36">
        <v>176683458</v>
      </c>
      <c r="AB11" s="5">
        <f t="shared" si="0"/>
        <v>0.2821736260108742</v>
      </c>
      <c r="AC11" s="5">
        <f t="shared" si="1"/>
        <v>2.647581756069094E-2</v>
      </c>
      <c r="AD11" s="44">
        <v>182222330</v>
      </c>
      <c r="AE11" s="5">
        <f t="shared" si="2"/>
        <v>0.27359661134834573</v>
      </c>
      <c r="AF11" s="5">
        <f t="shared" si="3"/>
        <v>2.5671052499438459E-2</v>
      </c>
    </row>
    <row r="12" spans="1:32" ht="27.95">
      <c r="A12" s="7" t="s">
        <v>105</v>
      </c>
      <c r="B12" s="33" t="s">
        <v>49</v>
      </c>
      <c r="C12" s="51">
        <v>2014</v>
      </c>
      <c r="D12" s="36" t="s">
        <v>52</v>
      </c>
      <c r="E12" s="92">
        <v>48204132</v>
      </c>
      <c r="F12" s="96">
        <v>46172958</v>
      </c>
      <c r="G12" s="95">
        <v>10743827</v>
      </c>
      <c r="H12" s="130" t="s">
        <v>105</v>
      </c>
      <c r="I12" s="96">
        <v>12776298</v>
      </c>
      <c r="J12" s="94">
        <v>13582399</v>
      </c>
      <c r="K12" s="100">
        <v>15491594</v>
      </c>
      <c r="L12" s="95">
        <v>18654975</v>
      </c>
      <c r="M12" s="96">
        <v>12984892</v>
      </c>
      <c r="N12" s="94">
        <v>290518</v>
      </c>
      <c r="O12" s="100">
        <v>126502</v>
      </c>
      <c r="P12" s="94"/>
      <c r="Q12" s="94"/>
      <c r="R12" s="7" t="s">
        <v>105</v>
      </c>
      <c r="S12" s="36">
        <v>136804</v>
      </c>
      <c r="T12" s="35">
        <v>0</v>
      </c>
      <c r="U12" s="36">
        <v>4394805</v>
      </c>
      <c r="V12" s="36">
        <v>0</v>
      </c>
      <c r="W12" s="36">
        <v>368904</v>
      </c>
      <c r="X12" s="35">
        <v>31900</v>
      </c>
      <c r="Y12" s="58">
        <v>0</v>
      </c>
      <c r="Z12" s="58"/>
      <c r="AA12" s="58">
        <v>278750000</v>
      </c>
      <c r="AB12" s="5">
        <f t="shared" si="0"/>
        <v>0.17292962152466368</v>
      </c>
      <c r="AC12" s="5">
        <f t="shared" si="1"/>
        <v>3.8542877130044846E-2</v>
      </c>
      <c r="AD12" s="44">
        <v>274399000</v>
      </c>
      <c r="AE12" s="5">
        <f t="shared" si="2"/>
        <v>0.17567167518832066</v>
      </c>
      <c r="AF12" s="5">
        <f t="shared" si="3"/>
        <v>3.9154031173582994E-2</v>
      </c>
    </row>
    <row r="13" spans="1:32">
      <c r="A13" s="7" t="s">
        <v>116</v>
      </c>
      <c r="B13" s="33" t="s">
        <v>49</v>
      </c>
      <c r="C13" s="51">
        <v>2014</v>
      </c>
      <c r="D13" s="36" t="s">
        <v>59</v>
      </c>
      <c r="E13" s="92">
        <v>37879141</v>
      </c>
      <c r="F13" s="96">
        <v>33972227</v>
      </c>
      <c r="G13" s="95">
        <v>4048064</v>
      </c>
      <c r="H13" s="130" t="s">
        <v>116</v>
      </c>
      <c r="I13" s="96">
        <v>5006529</v>
      </c>
      <c r="J13" s="95">
        <v>11154263</v>
      </c>
      <c r="K13" s="96">
        <v>7610956</v>
      </c>
      <c r="L13" s="95">
        <v>19601061</v>
      </c>
      <c r="M13" s="96">
        <v>18960949</v>
      </c>
      <c r="N13" s="94">
        <v>0</v>
      </c>
      <c r="P13" s="94"/>
      <c r="Q13" s="94"/>
      <c r="R13" s="7" t="s">
        <v>116</v>
      </c>
      <c r="S13" s="36">
        <v>1870558</v>
      </c>
      <c r="T13" s="35">
        <v>0</v>
      </c>
      <c r="U13" s="36">
        <v>376069</v>
      </c>
      <c r="V13" s="35">
        <v>125158</v>
      </c>
      <c r="W13" s="36">
        <v>492293</v>
      </c>
      <c r="X13" s="36">
        <v>209669</v>
      </c>
      <c r="Y13" s="36">
        <v>2006</v>
      </c>
      <c r="Z13" s="36"/>
      <c r="AA13" s="44">
        <v>159179200</v>
      </c>
      <c r="AB13" s="5">
        <f t="shared" si="0"/>
        <v>0.23796539371978248</v>
      </c>
      <c r="AC13" s="5">
        <f t="shared" si="1"/>
        <v>2.5430860313407782E-2</v>
      </c>
      <c r="AD13" s="44">
        <v>173632100</v>
      </c>
      <c r="AE13" s="5">
        <f t="shared" si="2"/>
        <v>0.21815747779356467</v>
      </c>
      <c r="AF13" s="5">
        <f t="shared" si="3"/>
        <v>2.3314030067021017E-2</v>
      </c>
    </row>
    <row r="14" spans="1:32">
      <c r="A14" s="7" t="s">
        <v>88</v>
      </c>
      <c r="B14" s="33" t="s">
        <v>49</v>
      </c>
      <c r="C14" s="51">
        <v>2014</v>
      </c>
      <c r="D14" s="36" t="s">
        <v>59</v>
      </c>
      <c r="E14" s="92">
        <v>35864627</v>
      </c>
      <c r="F14" s="96">
        <v>31964106</v>
      </c>
      <c r="G14" s="95">
        <v>3957108</v>
      </c>
      <c r="H14" s="130" t="s">
        <v>88</v>
      </c>
      <c r="I14" s="96">
        <v>5507877</v>
      </c>
      <c r="J14" s="95">
        <v>3604492</v>
      </c>
      <c r="K14" s="96">
        <v>786674</v>
      </c>
      <c r="L14" s="95">
        <v>20640804</v>
      </c>
      <c r="M14" s="96">
        <v>14904031</v>
      </c>
      <c r="N14" s="94">
        <v>0</v>
      </c>
      <c r="P14" s="94"/>
      <c r="Q14" s="94"/>
      <c r="R14" s="7" t="s">
        <v>88</v>
      </c>
      <c r="S14" s="36">
        <v>497296</v>
      </c>
      <c r="T14" s="35">
        <v>0</v>
      </c>
      <c r="U14" s="36">
        <v>2507905</v>
      </c>
      <c r="V14" s="36">
        <v>3427264</v>
      </c>
      <c r="W14" s="36">
        <v>144823</v>
      </c>
      <c r="X14" s="35">
        <v>1060286</v>
      </c>
      <c r="Y14" s="35">
        <v>24649</v>
      </c>
      <c r="Z14" s="39"/>
      <c r="AA14" s="33">
        <v>188278660</v>
      </c>
      <c r="AB14" s="5">
        <f t="shared" si="0"/>
        <v>0.19048694631669888</v>
      </c>
      <c r="AC14" s="5">
        <f t="shared" si="1"/>
        <v>2.1017294259476883E-2</v>
      </c>
      <c r="AD14" s="44">
        <v>183204151</v>
      </c>
      <c r="AE14" s="5">
        <f t="shared" si="2"/>
        <v>0.19576317896858134</v>
      </c>
      <c r="AF14" s="5">
        <f t="shared" si="3"/>
        <v>2.1599445091175909E-2</v>
      </c>
    </row>
    <row r="15" spans="1:32" ht="27.95">
      <c r="A15" s="4" t="s">
        <v>96</v>
      </c>
      <c r="B15" s="33" t="s">
        <v>49</v>
      </c>
      <c r="C15" s="51">
        <v>2014</v>
      </c>
      <c r="D15" s="38" t="s">
        <v>54</v>
      </c>
      <c r="E15" s="92">
        <v>33877436</v>
      </c>
      <c r="F15" s="96">
        <v>31109852</v>
      </c>
      <c r="G15" s="95">
        <v>4321056</v>
      </c>
      <c r="H15" s="130" t="s">
        <v>96</v>
      </c>
      <c r="I15" s="96">
        <v>7691503</v>
      </c>
      <c r="J15" s="95">
        <v>12669276</v>
      </c>
      <c r="K15" s="96">
        <v>9472087</v>
      </c>
      <c r="L15" s="94">
        <v>0</v>
      </c>
      <c r="N15" s="94">
        <v>0</v>
      </c>
      <c r="P15" s="94"/>
      <c r="Q15" s="94"/>
      <c r="R15" s="4" t="s">
        <v>96</v>
      </c>
      <c r="S15" s="36">
        <v>1125528</v>
      </c>
      <c r="T15" s="36">
        <v>4167178</v>
      </c>
      <c r="U15" s="36">
        <v>2049994</v>
      </c>
      <c r="V15" s="35">
        <v>0</v>
      </c>
      <c r="W15" s="36">
        <v>7934326</v>
      </c>
      <c r="X15" s="35">
        <v>0</v>
      </c>
      <c r="Y15" s="36">
        <v>1610078</v>
      </c>
      <c r="Z15" s="39"/>
      <c r="AA15" s="40" t="s">
        <v>155</v>
      </c>
      <c r="AB15" s="20" t="s">
        <v>155</v>
      </c>
      <c r="AC15" s="20" t="s">
        <v>155</v>
      </c>
      <c r="AD15" s="44">
        <v>502415146</v>
      </c>
      <c r="AE15" s="5">
        <f t="shared" si="2"/>
        <v>6.7429169422372467E-2</v>
      </c>
      <c r="AF15" s="5">
        <f t="shared" si="3"/>
        <v>8.6005687416119414E-3</v>
      </c>
    </row>
    <row r="16" spans="1:32" ht="27.95">
      <c r="A16" s="4" t="s">
        <v>113</v>
      </c>
      <c r="B16" s="33" t="s">
        <v>49</v>
      </c>
      <c r="C16" s="55">
        <v>2014</v>
      </c>
      <c r="D16" s="38" t="s">
        <v>54</v>
      </c>
      <c r="E16" s="92">
        <v>33220163</v>
      </c>
      <c r="F16" s="96">
        <v>25476088</v>
      </c>
      <c r="G16" s="96">
        <v>6171186</v>
      </c>
      <c r="H16" s="130" t="s">
        <v>113</v>
      </c>
      <c r="I16" s="96">
        <v>6032214</v>
      </c>
      <c r="J16" s="96">
        <v>14172507</v>
      </c>
      <c r="K16" s="96">
        <v>7941389</v>
      </c>
      <c r="L16" s="97">
        <v>9944790</v>
      </c>
      <c r="M16" s="100">
        <v>6711962</v>
      </c>
      <c r="N16" s="94">
        <v>0</v>
      </c>
      <c r="O16" s="100">
        <v>0</v>
      </c>
      <c r="P16" s="94"/>
      <c r="Q16" s="94"/>
      <c r="R16" s="4" t="s">
        <v>113</v>
      </c>
      <c r="S16" s="38">
        <v>868865</v>
      </c>
      <c r="T16" s="38">
        <v>13026</v>
      </c>
      <c r="U16" s="38">
        <v>499965</v>
      </c>
      <c r="V16" s="56">
        <v>1193545</v>
      </c>
      <c r="W16" s="38">
        <v>232686</v>
      </c>
      <c r="X16" s="56">
        <v>36403</v>
      </c>
      <c r="Y16" s="38">
        <v>87190</v>
      </c>
      <c r="Z16" s="72"/>
      <c r="AA16" s="72">
        <v>303711223</v>
      </c>
      <c r="AB16" s="115">
        <f t="shared" ref="AB16:AB32" si="4">E16/AA16</f>
        <v>0.10938075541581155</v>
      </c>
      <c r="AC16" s="115">
        <f t="shared" ref="AC16:AC32" si="5">G16/AA16</f>
        <v>2.0319255702974139E-2</v>
      </c>
      <c r="AD16" s="44">
        <v>347181893</v>
      </c>
      <c r="AE16" s="115">
        <f t="shared" si="2"/>
        <v>9.5685183097956095E-2</v>
      </c>
      <c r="AF16" s="115">
        <f t="shared" si="3"/>
        <v>1.7775080222861738E-2</v>
      </c>
    </row>
    <row r="17" spans="1:32" ht="27.95">
      <c r="A17" s="7" t="s">
        <v>109</v>
      </c>
      <c r="B17" s="33" t="s">
        <v>49</v>
      </c>
      <c r="C17" s="51">
        <v>2014</v>
      </c>
      <c r="D17" s="38" t="s">
        <v>54</v>
      </c>
      <c r="E17" s="92">
        <v>27897222</v>
      </c>
      <c r="F17" s="96">
        <v>30205146</v>
      </c>
      <c r="G17" s="95">
        <v>2145778</v>
      </c>
      <c r="H17" s="130" t="s">
        <v>109</v>
      </c>
      <c r="I17" s="96">
        <v>4725692</v>
      </c>
      <c r="J17" s="95">
        <v>9214881</v>
      </c>
      <c r="K17" s="96">
        <v>7376805</v>
      </c>
      <c r="L17" s="95">
        <v>11722699</v>
      </c>
      <c r="M17" s="96">
        <v>14060501</v>
      </c>
      <c r="N17" s="94">
        <v>650954</v>
      </c>
      <c r="O17" s="96">
        <v>536384</v>
      </c>
      <c r="P17" s="94"/>
      <c r="Q17" s="94"/>
      <c r="R17" s="7" t="s">
        <v>109</v>
      </c>
      <c r="S17" s="36">
        <v>433884</v>
      </c>
      <c r="T17" s="35">
        <v>170461</v>
      </c>
      <c r="U17" s="36">
        <v>1343676</v>
      </c>
      <c r="V17" s="35">
        <v>1198049</v>
      </c>
      <c r="W17" s="36">
        <v>825577</v>
      </c>
      <c r="X17" s="36">
        <v>140962</v>
      </c>
      <c r="Y17" s="36">
        <v>50301</v>
      </c>
      <c r="Z17" s="36"/>
      <c r="AA17" s="36">
        <v>154478123</v>
      </c>
      <c r="AB17" s="5">
        <f t="shared" si="4"/>
        <v>0.18059011501583302</v>
      </c>
      <c r="AC17" s="5">
        <f t="shared" si="5"/>
        <v>1.389049762081845E-2</v>
      </c>
      <c r="AD17" s="44">
        <v>161655594</v>
      </c>
      <c r="AE17" s="5">
        <f t="shared" si="2"/>
        <v>0.17257195566025385</v>
      </c>
      <c r="AF17" s="5">
        <f t="shared" si="3"/>
        <v>1.327376273783634E-2</v>
      </c>
    </row>
    <row r="18" spans="1:32">
      <c r="A18" s="7" t="s">
        <v>107</v>
      </c>
      <c r="B18" s="33" t="s">
        <v>49</v>
      </c>
      <c r="C18" s="51">
        <v>2014</v>
      </c>
      <c r="D18" s="36" t="s">
        <v>50</v>
      </c>
      <c r="E18" s="92">
        <v>26768387</v>
      </c>
      <c r="F18" s="96">
        <v>23399711</v>
      </c>
      <c r="G18" s="95">
        <v>1152054</v>
      </c>
      <c r="H18" s="130" t="s">
        <v>107</v>
      </c>
      <c r="I18" s="96">
        <v>3694201</v>
      </c>
      <c r="J18" s="95">
        <v>12010705</v>
      </c>
      <c r="K18" s="96">
        <v>6937881</v>
      </c>
      <c r="L18" s="95">
        <v>12274822</v>
      </c>
      <c r="M18" s="96">
        <v>11677143</v>
      </c>
      <c r="N18" s="95">
        <v>0</v>
      </c>
      <c r="O18" s="96">
        <v>0</v>
      </c>
      <c r="P18" s="95"/>
      <c r="Q18" s="95"/>
      <c r="R18" s="7" t="s">
        <v>107</v>
      </c>
      <c r="S18" s="36">
        <v>397610</v>
      </c>
      <c r="T18" s="36">
        <v>0</v>
      </c>
      <c r="U18" s="36">
        <v>184432</v>
      </c>
      <c r="V18" s="35">
        <v>182579</v>
      </c>
      <c r="W18" s="36">
        <v>254555</v>
      </c>
      <c r="X18" s="36">
        <v>0</v>
      </c>
      <c r="Y18" s="35">
        <v>311630</v>
      </c>
      <c r="Z18" s="39"/>
      <c r="AA18" s="39">
        <v>141025814</v>
      </c>
      <c r="AB18" s="5">
        <f t="shared" si="4"/>
        <v>0.18981196591426872</v>
      </c>
      <c r="AC18" s="5">
        <f t="shared" si="5"/>
        <v>8.169100162045511E-3</v>
      </c>
      <c r="AD18" s="44">
        <v>137861117</v>
      </c>
      <c r="AE18" s="5">
        <f t="shared" si="2"/>
        <v>0.19416923047272278</v>
      </c>
      <c r="AF18" s="5">
        <f t="shared" si="3"/>
        <v>8.3566274890983228E-3</v>
      </c>
    </row>
    <row r="19" spans="1:32" ht="27.95">
      <c r="A19" s="7" t="s">
        <v>98</v>
      </c>
      <c r="B19" s="33" t="s">
        <v>49</v>
      </c>
      <c r="C19" s="51">
        <v>2014</v>
      </c>
      <c r="D19" s="36" t="s">
        <v>59</v>
      </c>
      <c r="E19" s="92">
        <v>26714642</v>
      </c>
      <c r="F19" s="96">
        <v>28179940</v>
      </c>
      <c r="G19" s="95">
        <v>3721962</v>
      </c>
      <c r="H19" s="130" t="s">
        <v>98</v>
      </c>
      <c r="I19" s="96">
        <v>7301105</v>
      </c>
      <c r="J19" s="95">
        <v>11121470</v>
      </c>
      <c r="K19" s="96">
        <v>7607258</v>
      </c>
      <c r="L19" s="95">
        <v>9766392</v>
      </c>
      <c r="M19" s="96">
        <v>11193605</v>
      </c>
      <c r="N19" s="95">
        <v>667688</v>
      </c>
      <c r="O19" s="96">
        <v>792592</v>
      </c>
      <c r="P19" s="95"/>
      <c r="Q19" s="95"/>
      <c r="R19" s="7" t="s">
        <v>98</v>
      </c>
      <c r="S19" s="36">
        <v>380896</v>
      </c>
      <c r="T19" s="35">
        <v>0</v>
      </c>
      <c r="U19" s="36">
        <v>1488</v>
      </c>
      <c r="V19" s="35">
        <v>68436</v>
      </c>
      <c r="W19" s="36">
        <v>55161</v>
      </c>
      <c r="X19" s="36">
        <v>10000</v>
      </c>
      <c r="Y19" s="39">
        <v>921149</v>
      </c>
      <c r="Z19" s="39"/>
      <c r="AA19" s="39">
        <v>129924148</v>
      </c>
      <c r="AB19" s="5">
        <f t="shared" si="4"/>
        <v>0.20561721905615268</v>
      </c>
      <c r="AC19" s="5">
        <f t="shared" si="5"/>
        <v>2.8647191898460631E-2</v>
      </c>
      <c r="AD19" s="44">
        <v>124381107</v>
      </c>
      <c r="AE19" s="5">
        <f t="shared" si="2"/>
        <v>0.21478054540871711</v>
      </c>
      <c r="AF19" s="5">
        <f t="shared" si="3"/>
        <v>2.9923853306756627E-2</v>
      </c>
    </row>
    <row r="20" spans="1:32" ht="27.95">
      <c r="A20" s="7" t="s">
        <v>91</v>
      </c>
      <c r="B20" s="33" t="s">
        <v>49</v>
      </c>
      <c r="C20" s="51">
        <v>2014</v>
      </c>
      <c r="D20" s="36" t="s">
        <v>52</v>
      </c>
      <c r="E20" s="92">
        <v>26632378</v>
      </c>
      <c r="F20" s="96">
        <v>23754211</v>
      </c>
      <c r="G20" s="95">
        <v>5784878</v>
      </c>
      <c r="H20" s="130" t="s">
        <v>91</v>
      </c>
      <c r="I20" s="96">
        <v>6120508</v>
      </c>
      <c r="J20" s="95">
        <v>4414759</v>
      </c>
      <c r="K20" s="96">
        <v>13051570</v>
      </c>
      <c r="L20" s="95">
        <v>15779324</v>
      </c>
      <c r="M20" s="96">
        <v>3881649</v>
      </c>
      <c r="N20" s="94">
        <v>0</v>
      </c>
      <c r="O20" s="96">
        <v>0</v>
      </c>
      <c r="P20" s="94"/>
      <c r="Q20" s="94"/>
      <c r="R20" s="7" t="s">
        <v>91</v>
      </c>
      <c r="S20" s="36">
        <v>38625</v>
      </c>
      <c r="T20" s="35">
        <v>0</v>
      </c>
      <c r="U20" s="36">
        <v>431136</v>
      </c>
      <c r="V20" s="35">
        <v>0</v>
      </c>
      <c r="W20" s="36">
        <v>172807</v>
      </c>
      <c r="X20" s="36">
        <v>10849</v>
      </c>
      <c r="Y20" s="37">
        <v>0</v>
      </c>
      <c r="Z20" s="37"/>
      <c r="AA20" s="37">
        <v>185907000</v>
      </c>
      <c r="AB20" s="5">
        <f t="shared" si="4"/>
        <v>0.14325645618508179</v>
      </c>
      <c r="AC20" s="5">
        <f t="shared" si="5"/>
        <v>3.1117053150231031E-2</v>
      </c>
      <c r="AD20" s="44">
        <v>173453000</v>
      </c>
      <c r="AE20" s="5">
        <f t="shared" si="2"/>
        <v>0.1535423313520089</v>
      </c>
      <c r="AF20" s="5">
        <f t="shared" si="3"/>
        <v>3.3351270949479109E-2</v>
      </c>
    </row>
    <row r="21" spans="1:32" ht="27.95">
      <c r="A21" s="7" t="s">
        <v>90</v>
      </c>
      <c r="B21" s="33" t="s">
        <v>79</v>
      </c>
      <c r="C21" s="51">
        <v>2014</v>
      </c>
      <c r="D21" s="38" t="s">
        <v>54</v>
      </c>
      <c r="E21" s="92">
        <v>21312498</v>
      </c>
      <c r="F21" s="96">
        <v>17244654</v>
      </c>
      <c r="G21" s="95">
        <v>937716</v>
      </c>
      <c r="H21" s="130" t="s">
        <v>90</v>
      </c>
      <c r="I21" s="96">
        <v>1320604</v>
      </c>
      <c r="J21" s="95">
        <v>3301720</v>
      </c>
      <c r="K21" s="96">
        <v>2055347</v>
      </c>
      <c r="L21" s="95">
        <v>15941274</v>
      </c>
      <c r="M21" s="96">
        <v>13435911</v>
      </c>
      <c r="N21" s="95">
        <v>522587</v>
      </c>
      <c r="O21" s="101"/>
      <c r="P21" s="36"/>
      <c r="Q21" s="36"/>
      <c r="R21" s="7" t="s">
        <v>90</v>
      </c>
      <c r="S21" s="36">
        <v>139950</v>
      </c>
      <c r="T21" s="35">
        <v>0</v>
      </c>
      <c r="U21" s="36">
        <v>11930</v>
      </c>
      <c r="V21" s="35">
        <v>0</v>
      </c>
      <c r="W21" s="36">
        <v>246644</v>
      </c>
      <c r="X21" s="36">
        <v>63418</v>
      </c>
      <c r="Y21" s="39">
        <v>147259</v>
      </c>
      <c r="Z21" s="39"/>
      <c r="AA21" s="39">
        <v>75819625</v>
      </c>
      <c r="AB21" s="5">
        <f t="shared" si="4"/>
        <v>0.28109474295078618</v>
      </c>
      <c r="AC21" s="5">
        <f t="shared" si="5"/>
        <v>1.2367721417772773E-2</v>
      </c>
      <c r="AD21" s="44">
        <v>74696756</v>
      </c>
      <c r="AE21" s="5">
        <f t="shared" si="2"/>
        <v>0.28532026210080663</v>
      </c>
      <c r="AF21" s="5">
        <f t="shared" si="3"/>
        <v>1.255363753681619E-2</v>
      </c>
    </row>
    <row r="22" spans="1:32" ht="27.95">
      <c r="A22" s="7" t="s">
        <v>111</v>
      </c>
      <c r="B22" s="33" t="s">
        <v>49</v>
      </c>
      <c r="C22" s="51">
        <v>2014</v>
      </c>
      <c r="D22" s="38" t="s">
        <v>54</v>
      </c>
      <c r="E22" s="92">
        <v>18669597</v>
      </c>
      <c r="F22" s="96">
        <v>18045336</v>
      </c>
      <c r="G22" s="95">
        <v>1743263</v>
      </c>
      <c r="H22" s="130" t="s">
        <v>111</v>
      </c>
      <c r="I22" s="96">
        <v>5724000</v>
      </c>
      <c r="J22" s="95">
        <v>8733609</v>
      </c>
      <c r="K22" s="96">
        <v>5307165</v>
      </c>
      <c r="L22" s="95">
        <v>7719585</v>
      </c>
      <c r="M22" s="96">
        <v>6188000</v>
      </c>
      <c r="N22" s="94"/>
      <c r="P22" s="94"/>
      <c r="Q22" s="94"/>
      <c r="R22" s="7" t="s">
        <v>111</v>
      </c>
      <c r="S22" s="36">
        <v>99621</v>
      </c>
      <c r="T22" s="35">
        <v>63273</v>
      </c>
      <c r="U22" s="35">
        <v>0</v>
      </c>
      <c r="V22" s="36">
        <v>50344</v>
      </c>
      <c r="W22" s="36">
        <v>210384</v>
      </c>
      <c r="X22" s="35">
        <v>11514</v>
      </c>
      <c r="Y22" s="39">
        <v>38004</v>
      </c>
      <c r="Z22" s="39"/>
      <c r="AA22" s="39">
        <v>115266404</v>
      </c>
      <c r="AB22" s="5">
        <f t="shared" si="4"/>
        <v>0.16196911113840248</v>
      </c>
      <c r="AC22" s="5">
        <f t="shared" si="5"/>
        <v>1.5123773619241214E-2</v>
      </c>
      <c r="AD22" s="44">
        <v>114943131</v>
      </c>
      <c r="AE22" s="5">
        <f t="shared" si="2"/>
        <v>0.16242464284359889</v>
      </c>
      <c r="AF22" s="5">
        <f t="shared" si="3"/>
        <v>1.5166308633092655E-2</v>
      </c>
    </row>
    <row r="23" spans="1:32" ht="27.95">
      <c r="A23" s="7" t="s">
        <v>121</v>
      </c>
      <c r="B23" s="33" t="s">
        <v>49</v>
      </c>
      <c r="C23" s="51">
        <v>2014</v>
      </c>
      <c r="D23" s="38" t="s">
        <v>54</v>
      </c>
      <c r="E23" s="92">
        <v>16762162</v>
      </c>
      <c r="F23" s="96">
        <v>15817653</v>
      </c>
      <c r="G23" s="95">
        <v>2269339</v>
      </c>
      <c r="H23" s="130" t="s">
        <v>121</v>
      </c>
      <c r="I23" s="96">
        <v>5434000</v>
      </c>
      <c r="J23" s="95">
        <v>5724826</v>
      </c>
      <c r="K23" s="100">
        <v>3062110</v>
      </c>
      <c r="L23" s="94">
        <v>3158005</v>
      </c>
      <c r="M23" s="96">
        <v>1997000</v>
      </c>
      <c r="N23" s="94"/>
      <c r="P23" s="94"/>
      <c r="Q23" s="94"/>
      <c r="R23" s="7" t="s">
        <v>121</v>
      </c>
      <c r="S23" s="36">
        <v>220250</v>
      </c>
      <c r="T23" s="35">
        <v>70433</v>
      </c>
      <c r="U23" s="35">
        <v>4922530</v>
      </c>
      <c r="V23" s="35">
        <v>83539</v>
      </c>
      <c r="W23" s="36">
        <v>243422</v>
      </c>
      <c r="X23" s="36">
        <v>21525</v>
      </c>
      <c r="Y23" s="39">
        <v>48293</v>
      </c>
      <c r="Z23" s="39"/>
      <c r="AA23" s="39">
        <v>91082774</v>
      </c>
      <c r="AB23" s="5">
        <f t="shared" si="4"/>
        <v>0.18403218593232568</v>
      </c>
      <c r="AC23" s="5">
        <f t="shared" si="5"/>
        <v>2.4915128298573778E-2</v>
      </c>
      <c r="AD23" s="44">
        <v>94803001</v>
      </c>
      <c r="AE23" s="5">
        <f t="shared" si="2"/>
        <v>0.17681045771958209</v>
      </c>
      <c r="AF23" s="5">
        <f t="shared" si="3"/>
        <v>2.3937417339773875E-2</v>
      </c>
    </row>
    <row r="24" spans="1:32">
      <c r="A24" s="7" t="s">
        <v>93</v>
      </c>
      <c r="B24" s="33" t="s">
        <v>49</v>
      </c>
      <c r="C24" s="51">
        <v>2014</v>
      </c>
      <c r="D24" s="36" t="s">
        <v>52</v>
      </c>
      <c r="E24" s="92">
        <v>16202279</v>
      </c>
      <c r="F24" s="96">
        <v>20493136</v>
      </c>
      <c r="G24" s="95">
        <v>7364617</v>
      </c>
      <c r="H24" s="130" t="s">
        <v>93</v>
      </c>
      <c r="I24" s="96">
        <v>8617698</v>
      </c>
      <c r="J24" s="95">
        <v>6573876</v>
      </c>
      <c r="K24" s="96">
        <v>3533508</v>
      </c>
      <c r="L24" s="94">
        <v>1236321</v>
      </c>
      <c r="M24" s="96">
        <v>7439511</v>
      </c>
      <c r="N24" s="94">
        <v>277266</v>
      </c>
      <c r="O24" s="100">
        <v>346290</v>
      </c>
      <c r="P24" s="94"/>
      <c r="Q24" s="94"/>
      <c r="R24" s="7" t="s">
        <v>93</v>
      </c>
      <c r="S24" s="36">
        <v>75732</v>
      </c>
      <c r="T24" s="35">
        <v>0</v>
      </c>
      <c r="U24" s="36">
        <v>441673</v>
      </c>
      <c r="V24" s="36">
        <v>0</v>
      </c>
      <c r="W24" s="36">
        <v>184867</v>
      </c>
      <c r="X24" s="36">
        <v>47927</v>
      </c>
      <c r="Y24" s="66">
        <v>0</v>
      </c>
      <c r="Z24" s="66"/>
      <c r="AA24" s="66">
        <v>118458000</v>
      </c>
      <c r="AB24" s="5">
        <f t="shared" si="4"/>
        <v>0.13677657059886206</v>
      </c>
      <c r="AC24" s="5">
        <f t="shared" si="5"/>
        <v>6.2170701852133248E-2</v>
      </c>
      <c r="AD24" s="44">
        <v>113507000</v>
      </c>
      <c r="AE24" s="5">
        <f t="shared" si="2"/>
        <v>0.14274255332270255</v>
      </c>
      <c r="AF24" s="5">
        <f t="shared" si="3"/>
        <v>6.4882491828697791E-2</v>
      </c>
    </row>
    <row r="25" spans="1:32" ht="27.95">
      <c r="A25" s="118" t="s">
        <v>118</v>
      </c>
      <c r="B25" s="33" t="s">
        <v>49</v>
      </c>
      <c r="C25" s="51">
        <v>2014</v>
      </c>
      <c r="D25" s="38" t="s">
        <v>54</v>
      </c>
      <c r="E25" s="92">
        <v>15279570</v>
      </c>
      <c r="F25" s="131" t="s">
        <v>101</v>
      </c>
      <c r="G25" s="95">
        <v>4551457</v>
      </c>
      <c r="H25" s="132" t="s">
        <v>156</v>
      </c>
      <c r="I25" s="133"/>
      <c r="J25" s="95">
        <v>4796658</v>
      </c>
      <c r="K25" s="133"/>
      <c r="L25" s="94">
        <v>0</v>
      </c>
      <c r="M25" s="134"/>
      <c r="N25" s="94">
        <v>0</v>
      </c>
      <c r="O25" s="134"/>
      <c r="P25" s="94"/>
      <c r="Q25" s="94"/>
      <c r="R25" s="118" t="s">
        <v>118</v>
      </c>
      <c r="S25" s="36">
        <v>334156</v>
      </c>
      <c r="T25" s="36">
        <v>2925305</v>
      </c>
      <c r="U25" s="36">
        <v>2508496</v>
      </c>
      <c r="V25" s="35">
        <v>0</v>
      </c>
      <c r="W25" s="36">
        <v>17750</v>
      </c>
      <c r="X25" s="36">
        <v>145748</v>
      </c>
      <c r="Y25" s="36">
        <v>0</v>
      </c>
      <c r="Z25" s="36"/>
      <c r="AA25" s="60">
        <f>AA11-AA22</f>
        <v>61417054</v>
      </c>
      <c r="AB25" s="5">
        <f t="shared" si="4"/>
        <v>0.24878383127917533</v>
      </c>
      <c r="AC25" s="5">
        <f t="shared" si="5"/>
        <v>7.4107380663357772E-2</v>
      </c>
      <c r="AD25" s="63">
        <f>27834763+9169948</f>
        <v>37004711</v>
      </c>
      <c r="AE25" s="5">
        <f t="shared" si="2"/>
        <v>0.41290877802018233</v>
      </c>
      <c r="AF25" s="5">
        <f t="shared" si="3"/>
        <v>0.12299669088079082</v>
      </c>
    </row>
    <row r="26" spans="1:32" ht="27.95">
      <c r="A26" s="7" t="s">
        <v>125</v>
      </c>
      <c r="B26" s="33" t="s">
        <v>79</v>
      </c>
      <c r="C26" s="51">
        <v>2014</v>
      </c>
      <c r="D26" s="38" t="s">
        <v>54</v>
      </c>
      <c r="E26" s="92">
        <v>13740716</v>
      </c>
      <c r="F26" s="96">
        <v>10793858</v>
      </c>
      <c r="G26" s="95">
        <v>2693753</v>
      </c>
      <c r="H26" s="130" t="s">
        <v>125</v>
      </c>
      <c r="I26" s="96">
        <v>3815000</v>
      </c>
      <c r="J26" s="95">
        <v>2876240</v>
      </c>
      <c r="K26" s="96">
        <v>1586000</v>
      </c>
      <c r="L26" s="95">
        <v>7172969</v>
      </c>
      <c r="M26" s="96">
        <v>4577000</v>
      </c>
      <c r="N26" s="95"/>
      <c r="O26" s="101"/>
      <c r="P26" s="36"/>
      <c r="Q26" s="36"/>
      <c r="R26" s="7" t="s">
        <v>125</v>
      </c>
      <c r="S26" s="36">
        <v>215026</v>
      </c>
      <c r="T26" s="36">
        <v>81274</v>
      </c>
      <c r="U26" s="36">
        <v>142384</v>
      </c>
      <c r="V26" s="35">
        <v>0</v>
      </c>
      <c r="W26" s="36">
        <v>235883</v>
      </c>
      <c r="X26" s="36">
        <v>190036</v>
      </c>
      <c r="Y26" s="36">
        <v>133151</v>
      </c>
      <c r="Z26" s="36"/>
      <c r="AA26" s="36">
        <v>73215602</v>
      </c>
      <c r="AB26" s="5">
        <f t="shared" si="4"/>
        <v>0.18767469807869638</v>
      </c>
      <c r="AC26" s="5">
        <f t="shared" si="5"/>
        <v>3.6792062434998489E-2</v>
      </c>
      <c r="AD26" s="44">
        <v>80009501</v>
      </c>
      <c r="AE26" s="5">
        <f t="shared" si="2"/>
        <v>0.17173855389999246</v>
      </c>
      <c r="AF26" s="5">
        <f t="shared" si="3"/>
        <v>3.3667914014361866E-2</v>
      </c>
    </row>
    <row r="27" spans="1:32" ht="27.95">
      <c r="A27" s="7" t="s">
        <v>85</v>
      </c>
      <c r="B27" s="33" t="s">
        <v>79</v>
      </c>
      <c r="C27" s="51">
        <v>2014</v>
      </c>
      <c r="D27" s="38" t="s">
        <v>54</v>
      </c>
      <c r="E27" s="92">
        <v>12794620</v>
      </c>
      <c r="F27" s="96">
        <v>15640033</v>
      </c>
      <c r="G27" s="95">
        <v>2230862</v>
      </c>
      <c r="H27" s="130" t="s">
        <v>85</v>
      </c>
      <c r="I27" s="96">
        <v>5378000</v>
      </c>
      <c r="J27" s="94">
        <v>83717</v>
      </c>
      <c r="K27" s="101"/>
      <c r="L27" s="94">
        <v>9039816</v>
      </c>
      <c r="M27" s="100">
        <v>9036000</v>
      </c>
      <c r="N27" s="94">
        <v>395871</v>
      </c>
      <c r="O27" s="100">
        <v>210000</v>
      </c>
      <c r="P27" s="35"/>
      <c r="Q27" s="35"/>
      <c r="R27" s="7" t="s">
        <v>85</v>
      </c>
      <c r="S27" s="35">
        <v>143659</v>
      </c>
      <c r="T27" s="35">
        <v>64320</v>
      </c>
      <c r="U27" s="35">
        <v>440959</v>
      </c>
      <c r="V27" s="35">
        <v>5513</v>
      </c>
      <c r="W27" s="36">
        <v>202518</v>
      </c>
      <c r="X27" s="35">
        <v>9236</v>
      </c>
      <c r="Y27" s="39">
        <v>178149</v>
      </c>
      <c r="Z27" s="39"/>
      <c r="AA27" s="39">
        <v>95188540</v>
      </c>
      <c r="AB27" s="5">
        <f t="shared" si="4"/>
        <v>0.13441344935010033</v>
      </c>
      <c r="AC27" s="5">
        <f t="shared" si="5"/>
        <v>2.3436245581663507E-2</v>
      </c>
      <c r="AD27" s="44">
        <v>90599199</v>
      </c>
      <c r="AE27" s="5">
        <f t="shared" si="2"/>
        <v>0.14122221985649122</v>
      </c>
      <c r="AF27" s="5">
        <f t="shared" si="3"/>
        <v>2.4623418580113497E-2</v>
      </c>
    </row>
    <row r="28" spans="1:32" ht="27.95">
      <c r="A28" s="7" t="s">
        <v>106</v>
      </c>
      <c r="B28" s="33" t="s">
        <v>79</v>
      </c>
      <c r="C28" s="51">
        <v>2014</v>
      </c>
      <c r="D28" s="38" t="s">
        <v>54</v>
      </c>
      <c r="E28" s="92">
        <v>12034211</v>
      </c>
      <c r="F28" s="96">
        <v>9539154</v>
      </c>
      <c r="G28" s="95">
        <v>2840284</v>
      </c>
      <c r="H28" s="130" t="s">
        <v>106</v>
      </c>
      <c r="I28" s="96">
        <v>3471890</v>
      </c>
      <c r="J28" s="94">
        <v>6823238</v>
      </c>
      <c r="K28" s="96">
        <v>3945001</v>
      </c>
      <c r="L28" s="94">
        <v>0</v>
      </c>
      <c r="M28" s="102"/>
      <c r="N28" s="94">
        <v>0</v>
      </c>
      <c r="O28" s="102"/>
      <c r="P28" s="35"/>
      <c r="Q28" s="35"/>
      <c r="R28" s="7" t="s">
        <v>106</v>
      </c>
      <c r="S28" s="35">
        <v>496137</v>
      </c>
      <c r="T28" s="35">
        <v>15200</v>
      </c>
      <c r="U28" s="35">
        <v>484010</v>
      </c>
      <c r="V28" s="36">
        <v>0</v>
      </c>
      <c r="W28" s="36">
        <v>874614</v>
      </c>
      <c r="X28" s="35">
        <v>423538</v>
      </c>
      <c r="Y28" s="39">
        <v>77190</v>
      </c>
      <c r="Z28" s="39"/>
      <c r="AA28" s="39">
        <v>106966794</v>
      </c>
      <c r="AB28" s="5">
        <f t="shared" si="4"/>
        <v>0.1125041758286221</v>
      </c>
      <c r="AC28" s="5">
        <f t="shared" si="5"/>
        <v>2.6552950628771766E-2</v>
      </c>
      <c r="AD28" s="44">
        <v>109629062</v>
      </c>
      <c r="AE28" s="5">
        <f t="shared" si="2"/>
        <v>0.10977208762399153</v>
      </c>
      <c r="AF28" s="5">
        <f t="shared" si="3"/>
        <v>2.5908130090541139E-2</v>
      </c>
    </row>
    <row r="29" spans="1:32">
      <c r="A29" s="7" t="s">
        <v>129</v>
      </c>
      <c r="B29" s="33" t="s">
        <v>79</v>
      </c>
      <c r="C29" s="51">
        <v>2014</v>
      </c>
      <c r="D29" s="36" t="s">
        <v>50</v>
      </c>
      <c r="E29" s="92">
        <v>11533304</v>
      </c>
      <c r="F29" s="96">
        <v>16592777</v>
      </c>
      <c r="G29" s="95">
        <v>530960</v>
      </c>
      <c r="H29" s="130" t="s">
        <v>157</v>
      </c>
      <c r="I29" s="96">
        <v>949636</v>
      </c>
      <c r="J29" s="95">
        <v>0</v>
      </c>
      <c r="K29" s="96">
        <v>4083709</v>
      </c>
      <c r="L29" s="95">
        <v>10510597</v>
      </c>
      <c r="M29" s="96">
        <v>9231116</v>
      </c>
      <c r="N29" s="94">
        <v>191005</v>
      </c>
      <c r="O29" s="100">
        <v>3009</v>
      </c>
      <c r="P29" s="35"/>
      <c r="Q29" s="35"/>
      <c r="R29" s="7" t="s">
        <v>129</v>
      </c>
      <c r="S29" s="36">
        <v>74745</v>
      </c>
      <c r="T29" s="35">
        <v>0</v>
      </c>
      <c r="U29" s="36">
        <v>298</v>
      </c>
      <c r="V29" s="36">
        <v>13687</v>
      </c>
      <c r="W29" s="35">
        <v>11032</v>
      </c>
      <c r="X29" s="35">
        <v>16750</v>
      </c>
      <c r="Y29" s="36">
        <v>184230</v>
      </c>
      <c r="Z29" s="36"/>
      <c r="AA29" s="36">
        <v>44166663</v>
      </c>
      <c r="AB29" s="5">
        <f t="shared" si="4"/>
        <v>0.26113143299959068</v>
      </c>
      <c r="AC29" s="5">
        <f t="shared" si="5"/>
        <v>1.2021736847087587E-2</v>
      </c>
      <c r="AD29" s="44">
        <v>50277886</v>
      </c>
      <c r="AE29" s="5">
        <f t="shared" si="2"/>
        <v>0.229391188006592</v>
      </c>
      <c r="AF29" s="5">
        <f t="shared" si="3"/>
        <v>1.0560507655393467E-2</v>
      </c>
    </row>
    <row r="30" spans="1:32">
      <c r="A30" s="7" t="s">
        <v>114</v>
      </c>
      <c r="B30" s="33" t="s">
        <v>79</v>
      </c>
      <c r="C30" s="51">
        <v>2014</v>
      </c>
      <c r="D30" s="36" t="s">
        <v>59</v>
      </c>
      <c r="E30" s="92">
        <v>11235056</v>
      </c>
      <c r="F30" s="96">
        <v>16841014</v>
      </c>
      <c r="G30" s="95">
        <v>2972522</v>
      </c>
      <c r="H30" s="130" t="s">
        <v>114</v>
      </c>
      <c r="I30" s="96">
        <v>4051741</v>
      </c>
      <c r="J30" s="95">
        <v>1277434</v>
      </c>
      <c r="K30" s="96">
        <v>2883670</v>
      </c>
      <c r="L30" s="95">
        <v>6178371</v>
      </c>
      <c r="M30" s="96">
        <v>8848426</v>
      </c>
      <c r="N30" s="94">
        <v>0</v>
      </c>
      <c r="O30" s="102"/>
      <c r="P30" s="35"/>
      <c r="Q30" s="35"/>
      <c r="R30" s="7" t="s">
        <v>114</v>
      </c>
      <c r="S30" s="36">
        <v>329182</v>
      </c>
      <c r="T30" s="35">
        <v>0</v>
      </c>
      <c r="U30" s="35">
        <v>216454</v>
      </c>
      <c r="V30" s="35">
        <v>0</v>
      </c>
      <c r="W30" s="36">
        <v>185314</v>
      </c>
      <c r="X30" s="36">
        <v>53847</v>
      </c>
      <c r="Y30" s="36">
        <v>21932</v>
      </c>
      <c r="Z30" s="36"/>
      <c r="AA30" s="44">
        <v>108902889</v>
      </c>
      <c r="AB30" s="5">
        <f t="shared" si="4"/>
        <v>0.10316582143197321</v>
      </c>
      <c r="AC30" s="5">
        <f t="shared" si="5"/>
        <v>2.729516202274487E-2</v>
      </c>
      <c r="AD30" s="44">
        <v>117072236</v>
      </c>
      <c r="AE30" s="5">
        <f t="shared" si="2"/>
        <v>9.5966869548814296E-2</v>
      </c>
      <c r="AF30" s="5">
        <f t="shared" si="3"/>
        <v>2.5390494805275606E-2</v>
      </c>
    </row>
    <row r="31" spans="1:32" ht="27.95">
      <c r="A31" s="7" t="s">
        <v>77</v>
      </c>
      <c r="B31" s="33" t="s">
        <v>49</v>
      </c>
      <c r="C31" s="51">
        <v>2014</v>
      </c>
      <c r="D31" s="38" t="s">
        <v>54</v>
      </c>
      <c r="E31" s="92">
        <v>10741588</v>
      </c>
      <c r="F31" s="96">
        <v>5862511</v>
      </c>
      <c r="G31" s="95">
        <v>274621</v>
      </c>
      <c r="H31" s="130" t="s">
        <v>77</v>
      </c>
      <c r="I31" s="96">
        <v>557097</v>
      </c>
      <c r="J31" s="95">
        <v>5349226</v>
      </c>
      <c r="K31" s="96">
        <v>3086302</v>
      </c>
      <c r="L31" s="95">
        <v>2961507</v>
      </c>
      <c r="M31" s="100">
        <v>1080558</v>
      </c>
      <c r="N31" s="95">
        <v>148836</v>
      </c>
      <c r="O31" s="96">
        <v>91569</v>
      </c>
      <c r="P31" s="95"/>
      <c r="Q31" s="95"/>
      <c r="R31" s="7" t="s">
        <v>77</v>
      </c>
      <c r="S31" s="36">
        <v>87669</v>
      </c>
      <c r="T31" s="35">
        <v>0</v>
      </c>
      <c r="U31" s="36">
        <v>876024</v>
      </c>
      <c r="V31" s="36">
        <v>0</v>
      </c>
      <c r="W31" s="36">
        <v>1043705</v>
      </c>
      <c r="X31" s="36">
        <v>0</v>
      </c>
      <c r="Y31" s="36">
        <v>0</v>
      </c>
      <c r="Z31" s="36"/>
      <c r="AA31" s="44">
        <v>92766441</v>
      </c>
      <c r="AB31" s="5">
        <f t="shared" si="4"/>
        <v>0.11579174412867688</v>
      </c>
      <c r="AC31" s="5">
        <f t="shared" si="5"/>
        <v>2.9603485596693311E-3</v>
      </c>
      <c r="AD31" s="44">
        <v>62435144</v>
      </c>
      <c r="AE31" s="5">
        <f t="shared" si="2"/>
        <v>0.17204393730556625</v>
      </c>
      <c r="AF31" s="5">
        <f t="shared" si="3"/>
        <v>4.3985003061737154E-3</v>
      </c>
    </row>
    <row r="32" spans="1:32" ht="27.95">
      <c r="A32" s="7" t="s">
        <v>108</v>
      </c>
      <c r="B32" s="33" t="s">
        <v>79</v>
      </c>
      <c r="C32" s="51">
        <v>2014</v>
      </c>
      <c r="D32" s="38" t="s">
        <v>54</v>
      </c>
      <c r="E32" s="92">
        <v>10259026</v>
      </c>
      <c r="F32" s="96">
        <v>11111935</v>
      </c>
      <c r="G32" s="95">
        <v>1750713</v>
      </c>
      <c r="H32" s="130" t="s">
        <v>108</v>
      </c>
      <c r="I32" s="96">
        <v>2710288</v>
      </c>
      <c r="J32" s="95">
        <v>2098031</v>
      </c>
      <c r="K32" s="96">
        <v>2914166</v>
      </c>
      <c r="L32" s="95">
        <v>3983860</v>
      </c>
      <c r="M32" s="96">
        <v>3043960</v>
      </c>
      <c r="N32" s="94">
        <v>0</v>
      </c>
      <c r="O32" s="100">
        <v>29380</v>
      </c>
      <c r="P32" s="35"/>
      <c r="Q32" s="35"/>
      <c r="R32" s="7" t="s">
        <v>108</v>
      </c>
      <c r="S32" s="36">
        <v>63374</v>
      </c>
      <c r="T32" s="36">
        <v>106349</v>
      </c>
      <c r="U32" s="36">
        <v>1380897</v>
      </c>
      <c r="V32" s="35">
        <v>400419</v>
      </c>
      <c r="W32" s="36">
        <v>343577</v>
      </c>
      <c r="X32" s="36">
        <v>100423</v>
      </c>
      <c r="Y32" s="36">
        <v>31383</v>
      </c>
      <c r="Z32" s="36"/>
      <c r="AA32" s="36">
        <v>88173274</v>
      </c>
      <c r="AB32" s="5">
        <f t="shared" si="4"/>
        <v>0.11635074365050797</v>
      </c>
      <c r="AC32" s="5">
        <f t="shared" si="5"/>
        <v>1.9855370233842061E-2</v>
      </c>
      <c r="AD32" s="44">
        <v>92695940</v>
      </c>
      <c r="AE32" s="5">
        <f t="shared" si="2"/>
        <v>0.11067395184729774</v>
      </c>
      <c r="AF32" s="5">
        <f t="shared" si="3"/>
        <v>1.8886620061245401E-2</v>
      </c>
    </row>
    <row r="33" spans="1:32">
      <c r="A33" s="4" t="s">
        <v>158</v>
      </c>
      <c r="B33" s="33" t="s">
        <v>49</v>
      </c>
      <c r="C33" s="51">
        <v>2014</v>
      </c>
      <c r="D33" s="36" t="s">
        <v>159</v>
      </c>
      <c r="E33" s="92">
        <v>10058000</v>
      </c>
      <c r="F33" s="96">
        <v>4147006</v>
      </c>
      <c r="G33" s="95">
        <v>1100743</v>
      </c>
      <c r="H33" s="130" t="s">
        <v>158</v>
      </c>
      <c r="I33" s="96">
        <v>497024</v>
      </c>
      <c r="J33" s="95">
        <v>3421119</v>
      </c>
      <c r="K33" s="96">
        <v>802609</v>
      </c>
      <c r="L33" s="95">
        <v>0</v>
      </c>
      <c r="M33" s="101"/>
      <c r="N33" s="95">
        <v>0</v>
      </c>
      <c r="O33" s="101"/>
      <c r="P33" s="95"/>
      <c r="Q33" s="95"/>
      <c r="R33" s="4" t="s">
        <v>158</v>
      </c>
      <c r="S33" s="36">
        <v>416291</v>
      </c>
      <c r="T33" s="36">
        <v>1541285</v>
      </c>
      <c r="U33" s="36">
        <v>758217</v>
      </c>
      <c r="V33" s="36">
        <v>0</v>
      </c>
      <c r="W33" s="36">
        <v>2224837</v>
      </c>
      <c r="X33" s="36">
        <v>0</v>
      </c>
      <c r="Y33" s="36">
        <v>595508</v>
      </c>
      <c r="Z33" s="36"/>
      <c r="AA33" s="62" t="s">
        <v>155</v>
      </c>
      <c r="AB33" s="20" t="s">
        <v>155</v>
      </c>
      <c r="AC33" s="20" t="s">
        <v>155</v>
      </c>
      <c r="AD33" s="44">
        <v>172363696</v>
      </c>
      <c r="AE33" s="5">
        <f t="shared" si="2"/>
        <v>5.8353355337657647E-2</v>
      </c>
      <c r="AF33" s="5">
        <f t="shared" si="3"/>
        <v>6.386164984533634E-3</v>
      </c>
    </row>
    <row r="34" spans="1:32" ht="27.95">
      <c r="A34" s="7" t="s">
        <v>78</v>
      </c>
      <c r="B34" s="33" t="s">
        <v>79</v>
      </c>
      <c r="C34" s="51">
        <v>2014</v>
      </c>
      <c r="D34" s="38" t="s">
        <v>54</v>
      </c>
      <c r="E34" s="92">
        <v>9913374</v>
      </c>
      <c r="F34" s="96">
        <v>12961790</v>
      </c>
      <c r="G34" s="95">
        <v>1400753</v>
      </c>
      <c r="H34" s="130" t="s">
        <v>78</v>
      </c>
      <c r="I34" s="96">
        <v>3548259</v>
      </c>
      <c r="J34" s="95">
        <v>2835316</v>
      </c>
      <c r="K34" s="96">
        <v>3403181</v>
      </c>
      <c r="L34" s="95">
        <v>4312136</v>
      </c>
      <c r="M34" s="96">
        <v>2604352</v>
      </c>
      <c r="N34" s="94">
        <v>920687</v>
      </c>
      <c r="O34" s="100">
        <v>2912760</v>
      </c>
      <c r="P34" s="35"/>
      <c r="Q34" s="35"/>
      <c r="R34" s="7" t="s">
        <v>78</v>
      </c>
      <c r="S34" s="36">
        <v>21820</v>
      </c>
      <c r="T34" s="36">
        <v>0</v>
      </c>
      <c r="U34" s="36">
        <v>85128</v>
      </c>
      <c r="V34" s="36">
        <v>46243</v>
      </c>
      <c r="W34" s="36">
        <v>194463</v>
      </c>
      <c r="X34" s="36">
        <v>22629</v>
      </c>
      <c r="Y34" s="36">
        <v>74199</v>
      </c>
      <c r="Z34" s="36"/>
      <c r="AA34" s="44">
        <v>56695108</v>
      </c>
      <c r="AB34" s="5">
        <f t="shared" ref="AB34:AB60" si="6">E34/AA34</f>
        <v>0.17485413379933945</v>
      </c>
      <c r="AC34" s="5">
        <f t="shared" ref="AC34:AC60" si="7">G34/AA34</f>
        <v>2.4706770114980642E-2</v>
      </c>
      <c r="AD34" s="44">
        <v>71046423</v>
      </c>
      <c r="AE34" s="5">
        <f t="shared" ref="AE34:AE60" si="8">E34/AD34</f>
        <v>0.13953375245928989</v>
      </c>
      <c r="AF34" s="5">
        <f t="shared" ref="AF34:AF60" si="9">G34/AD34</f>
        <v>1.971602426768199E-2</v>
      </c>
    </row>
    <row r="35" spans="1:32" ht="27.95">
      <c r="A35" s="7" t="s">
        <v>94</v>
      </c>
      <c r="B35" s="33" t="s">
        <v>82</v>
      </c>
      <c r="C35" s="51">
        <v>2014</v>
      </c>
      <c r="D35" s="38" t="s">
        <v>54</v>
      </c>
      <c r="E35" s="92">
        <v>9899620</v>
      </c>
      <c r="F35" s="96">
        <v>10833800</v>
      </c>
      <c r="G35" s="95">
        <v>2248273</v>
      </c>
      <c r="H35" s="130" t="s">
        <v>94</v>
      </c>
      <c r="I35" s="96">
        <v>4830639</v>
      </c>
      <c r="J35" s="95">
        <v>1224286</v>
      </c>
      <c r="K35" s="100">
        <v>244064</v>
      </c>
      <c r="L35" s="95">
        <v>3876519</v>
      </c>
      <c r="M35" s="96">
        <v>3002855</v>
      </c>
      <c r="N35" s="95">
        <v>0</v>
      </c>
      <c r="O35" s="101"/>
      <c r="P35" s="36"/>
      <c r="Q35" s="36"/>
      <c r="R35" s="7" t="s">
        <v>94</v>
      </c>
      <c r="S35" s="36">
        <v>177622</v>
      </c>
      <c r="T35" s="36">
        <v>0</v>
      </c>
      <c r="U35" s="36">
        <v>0</v>
      </c>
      <c r="V35" s="36">
        <v>0</v>
      </c>
      <c r="W35" s="36">
        <v>52790</v>
      </c>
      <c r="X35" s="36">
        <v>2320130</v>
      </c>
      <c r="Y35" s="36">
        <v>0</v>
      </c>
      <c r="Z35" s="36"/>
      <c r="AA35" s="44">
        <v>62591143</v>
      </c>
      <c r="AB35" s="5">
        <f t="shared" si="6"/>
        <v>0.15816327239782152</v>
      </c>
      <c r="AC35" s="5">
        <f t="shared" si="7"/>
        <v>3.5919986314996676E-2</v>
      </c>
      <c r="AD35" s="44">
        <v>61815621</v>
      </c>
      <c r="AE35" s="5">
        <f t="shared" si="8"/>
        <v>0.16014754587679383</v>
      </c>
      <c r="AF35" s="5">
        <f t="shared" si="9"/>
        <v>3.6370628712117929E-2</v>
      </c>
    </row>
    <row r="36" spans="1:32">
      <c r="A36" s="7" t="s">
        <v>81</v>
      </c>
      <c r="B36" s="33" t="s">
        <v>82</v>
      </c>
      <c r="C36" s="51">
        <v>2014</v>
      </c>
      <c r="D36" s="36" t="s">
        <v>50</v>
      </c>
      <c r="E36" s="92">
        <v>9526858</v>
      </c>
      <c r="F36" s="96">
        <v>6088743</v>
      </c>
      <c r="G36" s="95">
        <v>3549188</v>
      </c>
      <c r="H36" s="130" t="s">
        <v>81</v>
      </c>
      <c r="I36" s="96">
        <v>4684887</v>
      </c>
      <c r="J36" s="95">
        <v>0</v>
      </c>
      <c r="K36" s="101"/>
      <c r="L36" s="95">
        <v>611706</v>
      </c>
      <c r="M36" s="96">
        <v>637369</v>
      </c>
      <c r="N36" s="95">
        <v>0</v>
      </c>
      <c r="O36" s="101"/>
      <c r="P36" s="36"/>
      <c r="Q36" s="36"/>
      <c r="R36" s="7" t="s">
        <v>81</v>
      </c>
      <c r="S36" s="36">
        <v>194043</v>
      </c>
      <c r="T36" s="36">
        <v>0</v>
      </c>
      <c r="U36" s="36">
        <v>203874</v>
      </c>
      <c r="V36" s="36">
        <v>4330627</v>
      </c>
      <c r="W36" s="36">
        <v>313800</v>
      </c>
      <c r="X36" s="36">
        <v>0</v>
      </c>
      <c r="Y36" s="36">
        <v>323620</v>
      </c>
      <c r="Z36" s="36"/>
      <c r="AA36" s="36">
        <v>82617147</v>
      </c>
      <c r="AB36" s="5">
        <f t="shared" si="6"/>
        <v>0.11531332593704791</v>
      </c>
      <c r="AC36" s="5">
        <f t="shared" si="7"/>
        <v>4.2959459735398511E-2</v>
      </c>
      <c r="AD36" s="44">
        <v>75506642</v>
      </c>
      <c r="AE36" s="5">
        <f t="shared" si="8"/>
        <v>0.12617244983560519</v>
      </c>
      <c r="AF36" s="5">
        <f t="shared" si="9"/>
        <v>4.7004977389936108E-2</v>
      </c>
    </row>
    <row r="37" spans="1:32">
      <c r="A37" s="7" t="s">
        <v>86</v>
      </c>
      <c r="B37" s="33" t="s">
        <v>49</v>
      </c>
      <c r="C37" s="51">
        <v>2014</v>
      </c>
      <c r="D37" s="36" t="s">
        <v>50</v>
      </c>
      <c r="E37" s="92">
        <v>9236946</v>
      </c>
      <c r="F37" s="96">
        <v>7698347</v>
      </c>
      <c r="G37" s="95">
        <v>2868682</v>
      </c>
      <c r="H37" s="130" t="s">
        <v>86</v>
      </c>
      <c r="I37" s="96">
        <v>3944557</v>
      </c>
      <c r="J37" s="95">
        <v>4950931</v>
      </c>
      <c r="K37" s="100">
        <v>1042211</v>
      </c>
      <c r="L37" s="94">
        <v>0</v>
      </c>
      <c r="M37" s="96">
        <v>1878410</v>
      </c>
      <c r="N37" s="95">
        <v>0</v>
      </c>
      <c r="O37" s="102"/>
      <c r="P37" s="95"/>
      <c r="Q37" s="95"/>
      <c r="R37" s="7" t="s">
        <v>86</v>
      </c>
      <c r="S37" s="36">
        <v>572308</v>
      </c>
      <c r="T37" s="36">
        <v>0</v>
      </c>
      <c r="U37" s="36">
        <v>130</v>
      </c>
      <c r="V37" s="36">
        <v>2145</v>
      </c>
      <c r="W37" s="36">
        <v>113579</v>
      </c>
      <c r="X37" s="36">
        <v>729171</v>
      </c>
      <c r="Y37" s="58">
        <v>0</v>
      </c>
      <c r="Z37" s="58"/>
      <c r="AA37" s="58">
        <v>184788000</v>
      </c>
      <c r="AB37" s="5">
        <f t="shared" si="6"/>
        <v>4.9986719916877718E-2</v>
      </c>
      <c r="AC37" s="5">
        <f t="shared" si="7"/>
        <v>1.5524179059246272E-2</v>
      </c>
      <c r="AD37" s="44">
        <v>177457000</v>
      </c>
      <c r="AE37" s="5">
        <f t="shared" si="8"/>
        <v>5.205174211217365E-2</v>
      </c>
      <c r="AF37" s="5">
        <f t="shared" si="9"/>
        <v>1.6165504882873032E-2</v>
      </c>
    </row>
    <row r="38" spans="1:32" ht="27.95">
      <c r="A38" s="7" t="s">
        <v>99</v>
      </c>
      <c r="B38" s="33" t="s">
        <v>79</v>
      </c>
      <c r="C38" s="51">
        <v>2014</v>
      </c>
      <c r="D38" s="38" t="s">
        <v>54</v>
      </c>
      <c r="E38" s="92">
        <v>8201414</v>
      </c>
      <c r="F38" s="96">
        <v>7088717</v>
      </c>
      <c r="G38" s="95">
        <v>1294398</v>
      </c>
      <c r="H38" s="130" t="s">
        <v>99</v>
      </c>
      <c r="I38" s="96">
        <v>2209302</v>
      </c>
      <c r="J38" s="95">
        <v>557992</v>
      </c>
      <c r="K38" s="96">
        <v>671201</v>
      </c>
      <c r="L38" s="95">
        <v>2926295</v>
      </c>
      <c r="M38" s="96">
        <v>327377</v>
      </c>
      <c r="N38" s="95">
        <v>0</v>
      </c>
      <c r="O38" s="96">
        <v>98907</v>
      </c>
      <c r="P38" s="36"/>
      <c r="Q38" s="36"/>
      <c r="R38" s="7" t="s">
        <v>99</v>
      </c>
      <c r="S38" s="36">
        <v>168488</v>
      </c>
      <c r="T38" s="36">
        <v>67883</v>
      </c>
      <c r="U38" s="36">
        <v>734043</v>
      </c>
      <c r="V38" s="36">
        <v>2245003</v>
      </c>
      <c r="W38" s="36">
        <v>104993</v>
      </c>
      <c r="X38" s="36">
        <v>82287</v>
      </c>
      <c r="Y38" s="36">
        <v>20032</v>
      </c>
      <c r="Z38" s="36"/>
      <c r="AA38" s="36">
        <v>72318243</v>
      </c>
      <c r="AB38" s="5">
        <f t="shared" si="6"/>
        <v>0.11340726295023512</v>
      </c>
      <c r="AC38" s="5">
        <f t="shared" si="7"/>
        <v>1.7898637277457087E-2</v>
      </c>
      <c r="AD38" s="44">
        <v>73034952</v>
      </c>
      <c r="AE38" s="5">
        <f t="shared" si="8"/>
        <v>0.11229437105675102</v>
      </c>
      <c r="AF38" s="5">
        <f t="shared" si="9"/>
        <v>1.7722993779745348E-2</v>
      </c>
    </row>
    <row r="39" spans="1:32" ht="27.95">
      <c r="A39" s="7" t="s">
        <v>124</v>
      </c>
      <c r="B39" s="33" t="s">
        <v>79</v>
      </c>
      <c r="C39" s="51">
        <v>2014</v>
      </c>
      <c r="D39" s="38" t="s">
        <v>54</v>
      </c>
      <c r="E39" s="92">
        <v>7780347</v>
      </c>
      <c r="F39" s="96">
        <v>6445167</v>
      </c>
      <c r="G39" s="95">
        <v>419910</v>
      </c>
      <c r="H39" s="130" t="s">
        <v>124</v>
      </c>
      <c r="I39" s="96">
        <v>692120</v>
      </c>
      <c r="J39" s="95">
        <v>2760298</v>
      </c>
      <c r="K39" s="96">
        <v>802393</v>
      </c>
      <c r="L39" s="95">
        <v>3964131</v>
      </c>
      <c r="M39" s="96">
        <v>4556234</v>
      </c>
      <c r="N39" s="95">
        <v>206278</v>
      </c>
      <c r="O39" s="100">
        <v>303004</v>
      </c>
      <c r="P39" s="36"/>
      <c r="Q39" s="36"/>
      <c r="R39" s="7" t="s">
        <v>124</v>
      </c>
      <c r="S39" s="36">
        <v>148400</v>
      </c>
      <c r="T39" s="36">
        <v>0</v>
      </c>
      <c r="U39" s="35">
        <v>0</v>
      </c>
      <c r="V39" s="36">
        <v>253751</v>
      </c>
      <c r="W39" s="36">
        <v>21875</v>
      </c>
      <c r="X39" s="36">
        <v>0</v>
      </c>
      <c r="Y39" s="36">
        <v>5704</v>
      </c>
      <c r="Z39" s="36"/>
      <c r="AA39" s="58">
        <v>37431343</v>
      </c>
      <c r="AB39" s="5">
        <f t="shared" si="6"/>
        <v>0.20785647471959529</v>
      </c>
      <c r="AC39" s="5">
        <f t="shared" si="7"/>
        <v>1.1218138766754909E-2</v>
      </c>
      <c r="AD39" s="44">
        <v>40783950</v>
      </c>
      <c r="AE39" s="5">
        <f t="shared" si="8"/>
        <v>0.19076982489435182</v>
      </c>
      <c r="AF39" s="5">
        <f t="shared" si="9"/>
        <v>1.0295962014468927E-2</v>
      </c>
    </row>
    <row r="40" spans="1:32" ht="27.95">
      <c r="A40" s="7" t="s">
        <v>120</v>
      </c>
      <c r="B40" s="33" t="s">
        <v>79</v>
      </c>
      <c r="C40" s="51">
        <v>2014</v>
      </c>
      <c r="D40" s="38" t="s">
        <v>54</v>
      </c>
      <c r="E40" s="92">
        <v>6893853</v>
      </c>
      <c r="F40" s="96">
        <v>7033631</v>
      </c>
      <c r="G40" s="95">
        <v>633490</v>
      </c>
      <c r="H40" s="130" t="s">
        <v>120</v>
      </c>
      <c r="I40" s="96">
        <v>1098116</v>
      </c>
      <c r="J40" s="95">
        <v>4389625</v>
      </c>
      <c r="K40" s="96">
        <v>3490547</v>
      </c>
      <c r="L40" s="95">
        <v>320616</v>
      </c>
      <c r="M40" s="101"/>
      <c r="N40" s="95">
        <v>1282131</v>
      </c>
      <c r="O40" s="96">
        <v>2200852</v>
      </c>
      <c r="P40" s="36"/>
      <c r="Q40" s="36"/>
      <c r="R40" s="7" t="s">
        <v>120</v>
      </c>
      <c r="S40" s="36">
        <v>18358</v>
      </c>
      <c r="T40" s="36">
        <v>0</v>
      </c>
      <c r="U40" s="36">
        <v>43077</v>
      </c>
      <c r="V40" s="36">
        <v>24900</v>
      </c>
      <c r="W40" s="36">
        <v>77409</v>
      </c>
      <c r="X40" s="36">
        <v>32143</v>
      </c>
      <c r="Y40" s="36">
        <v>72104</v>
      </c>
      <c r="Z40" s="36"/>
      <c r="AA40" s="44">
        <v>21012882</v>
      </c>
      <c r="AB40" s="5">
        <f t="shared" si="6"/>
        <v>0.32807746219676104</v>
      </c>
      <c r="AC40" s="5">
        <f t="shared" si="7"/>
        <v>3.0147697017477184E-2</v>
      </c>
      <c r="AD40" s="44">
        <v>28219289</v>
      </c>
      <c r="AE40" s="5">
        <f t="shared" si="8"/>
        <v>0.2442957722995785</v>
      </c>
      <c r="AF40" s="5">
        <f t="shared" si="9"/>
        <v>2.2448829238752258E-2</v>
      </c>
    </row>
    <row r="41" spans="1:32" ht="27.95">
      <c r="A41" s="7" t="s">
        <v>115</v>
      </c>
      <c r="B41" s="33" t="s">
        <v>82</v>
      </c>
      <c r="C41" s="51">
        <v>2014</v>
      </c>
      <c r="D41" s="36" t="s">
        <v>50</v>
      </c>
      <c r="E41" s="92">
        <v>6281695</v>
      </c>
      <c r="F41" s="96">
        <v>8843783</v>
      </c>
      <c r="G41" s="95">
        <v>1966068</v>
      </c>
      <c r="H41" s="130" t="s">
        <v>115</v>
      </c>
      <c r="I41" s="96">
        <v>2611463</v>
      </c>
      <c r="J41" s="95">
        <v>754790</v>
      </c>
      <c r="K41" s="96">
        <v>328031</v>
      </c>
      <c r="L41" s="95">
        <v>3253401</v>
      </c>
      <c r="M41" s="96">
        <v>5525744</v>
      </c>
      <c r="N41" s="95">
        <v>0</v>
      </c>
      <c r="O41" s="96">
        <v>64778</v>
      </c>
      <c r="P41" s="36"/>
      <c r="Q41" s="36"/>
      <c r="R41" s="7" t="s">
        <v>115</v>
      </c>
      <c r="S41" s="36">
        <v>81564</v>
      </c>
      <c r="T41" s="36">
        <v>0</v>
      </c>
      <c r="U41" s="36">
        <v>3526</v>
      </c>
      <c r="V41" s="36">
        <v>73330</v>
      </c>
      <c r="W41" s="36">
        <v>128463</v>
      </c>
      <c r="X41" s="36">
        <v>20553</v>
      </c>
      <c r="Y41" s="36">
        <v>0</v>
      </c>
      <c r="Z41" s="36"/>
      <c r="AA41" s="44">
        <v>56831208</v>
      </c>
      <c r="AB41" s="5">
        <f t="shared" si="6"/>
        <v>0.11053249123263402</v>
      </c>
      <c r="AC41" s="5">
        <f t="shared" si="7"/>
        <v>3.4594865553447325E-2</v>
      </c>
      <c r="AD41" s="44">
        <v>61819217</v>
      </c>
      <c r="AE41" s="5">
        <f t="shared" si="8"/>
        <v>0.10161395282635172</v>
      </c>
      <c r="AF41" s="5">
        <f t="shared" si="9"/>
        <v>3.1803508608011004E-2</v>
      </c>
    </row>
    <row r="42" spans="1:32" ht="27.95">
      <c r="A42" s="7" t="s">
        <v>110</v>
      </c>
      <c r="B42" s="33" t="s">
        <v>79</v>
      </c>
      <c r="C42" s="51">
        <v>2014</v>
      </c>
      <c r="D42" s="38" t="s">
        <v>54</v>
      </c>
      <c r="E42" s="92">
        <v>5121993</v>
      </c>
      <c r="F42" s="96">
        <v>4149525</v>
      </c>
      <c r="G42" s="95">
        <v>1208371</v>
      </c>
      <c r="H42" s="130" t="s">
        <v>110</v>
      </c>
      <c r="I42" s="96">
        <v>1494560</v>
      </c>
      <c r="J42" s="95">
        <v>1241112</v>
      </c>
      <c r="K42" s="96">
        <v>798877</v>
      </c>
      <c r="L42" s="95">
        <v>798491</v>
      </c>
      <c r="M42" s="96">
        <v>0</v>
      </c>
      <c r="N42" s="94">
        <v>0</v>
      </c>
      <c r="O42" s="96">
        <v>107386</v>
      </c>
      <c r="P42" s="35"/>
      <c r="Q42" s="35"/>
      <c r="R42" s="7" t="s">
        <v>110</v>
      </c>
      <c r="S42" s="36">
        <v>29158</v>
      </c>
      <c r="T42" s="36">
        <v>47518</v>
      </c>
      <c r="U42" s="36">
        <v>413585</v>
      </c>
      <c r="V42" s="36">
        <v>852383</v>
      </c>
      <c r="W42" s="36">
        <v>72176</v>
      </c>
      <c r="X42" s="36">
        <v>445177</v>
      </c>
      <c r="Y42" s="36">
        <v>14022</v>
      </c>
      <c r="Z42" s="36"/>
      <c r="AA42" s="36">
        <v>45657152</v>
      </c>
      <c r="AB42" s="5">
        <f t="shared" si="6"/>
        <v>0.11218380419348101</v>
      </c>
      <c r="AC42" s="5">
        <f t="shared" si="7"/>
        <v>2.6466193073102762E-2</v>
      </c>
      <c r="AD42" s="44">
        <v>48136249</v>
      </c>
      <c r="AE42" s="5">
        <f t="shared" si="8"/>
        <v>0.10640615142239272</v>
      </c>
      <c r="AF42" s="5">
        <f t="shared" si="9"/>
        <v>2.5103140047326913E-2</v>
      </c>
    </row>
    <row r="43" spans="1:32" ht="27.95">
      <c r="A43" s="7" t="s">
        <v>123</v>
      </c>
      <c r="B43" s="33" t="s">
        <v>79</v>
      </c>
      <c r="C43" s="51">
        <v>2014</v>
      </c>
      <c r="D43" s="38" t="s">
        <v>54</v>
      </c>
      <c r="E43" s="92">
        <v>5116839</v>
      </c>
      <c r="F43" s="96">
        <v>5306714</v>
      </c>
      <c r="G43" s="95">
        <v>680299</v>
      </c>
      <c r="H43" s="130" t="s">
        <v>123</v>
      </c>
      <c r="I43" s="96">
        <v>1307840</v>
      </c>
      <c r="J43" s="95">
        <v>2544623</v>
      </c>
      <c r="K43" s="96">
        <v>3101678</v>
      </c>
      <c r="L43" s="95">
        <v>1630019</v>
      </c>
      <c r="M43" s="101"/>
      <c r="N43" s="94">
        <v>58816</v>
      </c>
      <c r="O43" s="96">
        <v>569494</v>
      </c>
      <c r="P43" s="35"/>
      <c r="Q43" s="35"/>
      <c r="R43" s="7" t="s">
        <v>123</v>
      </c>
      <c r="S43" s="36">
        <v>7190</v>
      </c>
      <c r="T43" s="36">
        <v>0</v>
      </c>
      <c r="U43" s="36">
        <v>24192</v>
      </c>
      <c r="V43" s="36">
        <v>24900</v>
      </c>
      <c r="W43" s="36">
        <v>57349</v>
      </c>
      <c r="X43" s="36">
        <v>21440</v>
      </c>
      <c r="Y43" s="36">
        <v>68011</v>
      </c>
      <c r="Z43" s="36"/>
      <c r="AA43" s="36">
        <v>21919533</v>
      </c>
      <c r="AB43" s="5">
        <f t="shared" si="6"/>
        <v>0.23343740945575803</v>
      </c>
      <c r="AC43" s="5">
        <f t="shared" si="7"/>
        <v>3.1036199539470115E-2</v>
      </c>
      <c r="AD43" s="44">
        <v>33611997</v>
      </c>
      <c r="AE43" s="5">
        <f t="shared" si="8"/>
        <v>0.1522325198351053</v>
      </c>
      <c r="AF43" s="5">
        <f t="shared" si="9"/>
        <v>2.0239767366395992E-2</v>
      </c>
    </row>
    <row r="44" spans="1:32">
      <c r="A44" s="7" t="s">
        <v>119</v>
      </c>
      <c r="B44" s="33" t="s">
        <v>82</v>
      </c>
      <c r="C44" s="51">
        <v>2014</v>
      </c>
      <c r="D44" s="36" t="s">
        <v>50</v>
      </c>
      <c r="E44" s="92">
        <v>4873680</v>
      </c>
      <c r="F44" s="96">
        <v>1964246</v>
      </c>
      <c r="G44" s="95">
        <v>340793</v>
      </c>
      <c r="H44" s="130" t="s">
        <v>119</v>
      </c>
      <c r="I44" s="96">
        <v>320479</v>
      </c>
      <c r="J44" s="95">
        <v>975593</v>
      </c>
      <c r="K44" s="96">
        <v>165831</v>
      </c>
      <c r="L44" s="95">
        <v>3068595</v>
      </c>
      <c r="M44" s="96">
        <v>961276</v>
      </c>
      <c r="N44" s="94">
        <v>0</v>
      </c>
      <c r="O44" s="96">
        <v>197441</v>
      </c>
      <c r="P44" s="35"/>
      <c r="Q44" s="35"/>
      <c r="R44" s="7" t="s">
        <v>119</v>
      </c>
      <c r="S44" s="36">
        <v>88121</v>
      </c>
      <c r="T44" s="36">
        <v>0</v>
      </c>
      <c r="U44" s="36">
        <v>268381</v>
      </c>
      <c r="V44" s="36">
        <v>0</v>
      </c>
      <c r="W44" s="36">
        <v>20216</v>
      </c>
      <c r="X44" s="36">
        <v>104385</v>
      </c>
      <c r="Y44" s="36">
        <v>7596</v>
      </c>
      <c r="Z44" s="36"/>
      <c r="AA44" s="36">
        <v>18827010</v>
      </c>
      <c r="AB44" s="5">
        <f t="shared" si="6"/>
        <v>0.2588663839876858</v>
      </c>
      <c r="AC44" s="5">
        <f t="shared" si="7"/>
        <v>1.8101281084994376E-2</v>
      </c>
      <c r="AD44" s="44">
        <v>19729558</v>
      </c>
      <c r="AE44" s="5">
        <f t="shared" si="8"/>
        <v>0.24702428711276755</v>
      </c>
      <c r="AF44" s="5">
        <f t="shared" si="9"/>
        <v>1.7273220211015371E-2</v>
      </c>
    </row>
    <row r="45" spans="1:32">
      <c r="A45" s="7" t="s">
        <v>89</v>
      </c>
      <c r="B45" s="33" t="s">
        <v>82</v>
      </c>
      <c r="C45" s="51">
        <v>2014</v>
      </c>
      <c r="D45" s="36" t="s">
        <v>160</v>
      </c>
      <c r="E45" s="92">
        <v>4865087</v>
      </c>
      <c r="F45" s="96">
        <v>4005617</v>
      </c>
      <c r="G45" s="95">
        <v>2043077</v>
      </c>
      <c r="H45" s="130" t="s">
        <v>89</v>
      </c>
      <c r="I45" s="96">
        <v>2204092</v>
      </c>
      <c r="J45" s="95">
        <v>289594</v>
      </c>
      <c r="K45" s="96">
        <v>146698</v>
      </c>
      <c r="L45" s="95">
        <v>792134</v>
      </c>
      <c r="M45" s="96">
        <v>397502</v>
      </c>
      <c r="N45" s="95"/>
      <c r="O45" s="106"/>
      <c r="P45" s="36"/>
      <c r="Q45" s="36"/>
      <c r="R45" s="7" t="s">
        <v>89</v>
      </c>
      <c r="S45" s="36">
        <v>724875</v>
      </c>
      <c r="T45" s="35"/>
      <c r="U45" s="35">
        <v>280680</v>
      </c>
      <c r="V45" s="36">
        <v>660283</v>
      </c>
      <c r="W45" s="36">
        <v>32455</v>
      </c>
      <c r="X45" s="35">
        <v>13067</v>
      </c>
      <c r="Y45" s="36">
        <v>28922</v>
      </c>
      <c r="Z45" s="39"/>
      <c r="AA45" s="39">
        <v>68226564</v>
      </c>
      <c r="AB45" s="5">
        <f t="shared" si="6"/>
        <v>7.130781201292799E-2</v>
      </c>
      <c r="AC45" s="5">
        <f t="shared" si="7"/>
        <v>2.9945476955280936E-2</v>
      </c>
      <c r="AD45" s="46">
        <v>66001201</v>
      </c>
      <c r="AE45" s="5">
        <f t="shared" si="8"/>
        <v>7.3712098057124753E-2</v>
      </c>
      <c r="AF45" s="5">
        <f t="shared" si="9"/>
        <v>3.0955148831306872E-2</v>
      </c>
    </row>
    <row r="46" spans="1:32" ht="27.95">
      <c r="A46" s="7" t="s">
        <v>92</v>
      </c>
      <c r="B46" s="33" t="s">
        <v>79</v>
      </c>
      <c r="C46" s="51">
        <v>2014</v>
      </c>
      <c r="D46" s="38" t="s">
        <v>54</v>
      </c>
      <c r="E46" s="92">
        <v>4346725</v>
      </c>
      <c r="F46" s="100">
        <v>5869599</v>
      </c>
      <c r="G46" s="95">
        <v>1130607</v>
      </c>
      <c r="H46" s="130" t="s">
        <v>92</v>
      </c>
      <c r="I46" s="96">
        <v>3462000</v>
      </c>
      <c r="J46" s="95">
        <v>303505</v>
      </c>
      <c r="K46" s="101"/>
      <c r="L46" s="94">
        <v>2187165</v>
      </c>
      <c r="M46" s="96">
        <v>2147000</v>
      </c>
      <c r="N46" s="94">
        <v>240330</v>
      </c>
      <c r="O46" s="102"/>
      <c r="P46" s="35"/>
      <c r="Q46" s="35"/>
      <c r="R46" s="7" t="s">
        <v>92</v>
      </c>
      <c r="S46" s="36">
        <v>116034</v>
      </c>
      <c r="T46" s="36">
        <v>40435</v>
      </c>
      <c r="U46" s="36">
        <v>151289</v>
      </c>
      <c r="V46" s="35">
        <v>4520</v>
      </c>
      <c r="W46" s="36">
        <v>131537</v>
      </c>
      <c r="X46" s="36">
        <v>10437</v>
      </c>
      <c r="Y46" s="35">
        <v>30866</v>
      </c>
      <c r="Z46" s="39"/>
      <c r="AA46" s="39">
        <v>50706287</v>
      </c>
      <c r="AB46" s="5">
        <f t="shared" si="6"/>
        <v>8.5723590843873071E-2</v>
      </c>
      <c r="AC46" s="5">
        <f t="shared" si="7"/>
        <v>2.2297175890634627E-2</v>
      </c>
      <c r="AD46" s="33">
        <v>49658588</v>
      </c>
      <c r="AE46" s="5">
        <f t="shared" si="8"/>
        <v>8.7532190806552931E-2</v>
      </c>
      <c r="AF46" s="5">
        <f t="shared" si="9"/>
        <v>2.276760265515403E-2</v>
      </c>
    </row>
    <row r="47" spans="1:32">
      <c r="A47" s="7" t="s">
        <v>95</v>
      </c>
      <c r="B47" s="33" t="s">
        <v>79</v>
      </c>
      <c r="C47" s="51">
        <v>2014</v>
      </c>
      <c r="D47" s="36" t="s">
        <v>50</v>
      </c>
      <c r="E47" s="92">
        <v>3478989</v>
      </c>
      <c r="F47" s="96">
        <v>1577175</v>
      </c>
      <c r="G47" s="95">
        <v>140464</v>
      </c>
      <c r="H47" s="130" t="s">
        <v>95</v>
      </c>
      <c r="I47" s="96">
        <v>280181</v>
      </c>
      <c r="J47" s="95">
        <v>734257</v>
      </c>
      <c r="K47" s="96">
        <v>335375</v>
      </c>
      <c r="L47" s="95">
        <v>2601618</v>
      </c>
      <c r="M47" s="96">
        <v>948405</v>
      </c>
      <c r="N47" s="94">
        <v>0</v>
      </c>
      <c r="P47" s="35"/>
      <c r="Q47" s="35"/>
      <c r="R47" s="7" t="s">
        <v>95</v>
      </c>
      <c r="S47" s="36">
        <v>1650</v>
      </c>
      <c r="T47" s="35">
        <v>0</v>
      </c>
      <c r="U47" s="36">
        <v>0</v>
      </c>
      <c r="V47" s="35">
        <v>0</v>
      </c>
      <c r="W47" s="36">
        <v>1000</v>
      </c>
      <c r="X47" s="36">
        <v>0</v>
      </c>
      <c r="Y47" s="36">
        <v>0</v>
      </c>
      <c r="Z47" s="61"/>
      <c r="AA47" s="71">
        <v>22767964</v>
      </c>
      <c r="AB47" s="5">
        <f t="shared" si="6"/>
        <v>0.15280193696722288</v>
      </c>
      <c r="AC47" s="5">
        <f t="shared" si="7"/>
        <v>6.169370260775184E-3</v>
      </c>
      <c r="AD47" s="43">
        <v>22624580</v>
      </c>
      <c r="AE47" s="5">
        <f t="shared" si="8"/>
        <v>0.15377032413419386</v>
      </c>
      <c r="AF47" s="5">
        <f t="shared" si="9"/>
        <v>6.208468842294531E-3</v>
      </c>
    </row>
    <row r="48" spans="1:32">
      <c r="A48" s="7" t="s">
        <v>128</v>
      </c>
      <c r="B48" s="33" t="s">
        <v>79</v>
      </c>
      <c r="C48" s="51">
        <v>2014</v>
      </c>
      <c r="D48" s="36" t="s">
        <v>50</v>
      </c>
      <c r="E48" s="92">
        <v>3282457</v>
      </c>
      <c r="F48" s="96">
        <v>2773636</v>
      </c>
      <c r="G48" s="95">
        <v>581205</v>
      </c>
      <c r="H48" s="130" t="s">
        <v>128</v>
      </c>
      <c r="I48" s="96">
        <v>352297</v>
      </c>
      <c r="J48" s="95">
        <v>762822</v>
      </c>
      <c r="K48" s="96">
        <v>944687</v>
      </c>
      <c r="L48" s="95">
        <v>909282</v>
      </c>
      <c r="M48" s="96">
        <v>291065</v>
      </c>
      <c r="N48" s="94">
        <v>0</v>
      </c>
      <c r="P48" s="35"/>
      <c r="Q48" s="35"/>
      <c r="R48" s="7" t="s">
        <v>128</v>
      </c>
      <c r="S48" s="36">
        <v>34083</v>
      </c>
      <c r="T48" s="35">
        <v>0</v>
      </c>
      <c r="U48" s="36">
        <v>0</v>
      </c>
      <c r="V48" s="36">
        <v>945963</v>
      </c>
      <c r="W48" s="36">
        <v>49102</v>
      </c>
      <c r="X48" s="36">
        <v>0</v>
      </c>
      <c r="Y48" s="58">
        <v>0</v>
      </c>
      <c r="Z48" s="58"/>
      <c r="AA48" s="58">
        <v>16989314</v>
      </c>
      <c r="AB48" s="5">
        <f t="shared" si="6"/>
        <v>0.19320715362609697</v>
      </c>
      <c r="AC48" s="5">
        <f t="shared" si="7"/>
        <v>3.4210033436311793E-2</v>
      </c>
      <c r="AD48" s="44">
        <v>21439242</v>
      </c>
      <c r="AE48" s="5">
        <f t="shared" si="8"/>
        <v>0.15310508645781412</v>
      </c>
      <c r="AF48" s="5">
        <f t="shared" si="9"/>
        <v>2.7109400602875793E-2</v>
      </c>
    </row>
    <row r="49" spans="1:32" ht="27.95">
      <c r="A49" s="7" t="s">
        <v>80</v>
      </c>
      <c r="B49" s="33" t="s">
        <v>49</v>
      </c>
      <c r="C49" s="51">
        <v>2014</v>
      </c>
      <c r="D49" s="38" t="s">
        <v>54</v>
      </c>
      <c r="E49" s="92">
        <v>2888662</v>
      </c>
      <c r="F49" s="96">
        <v>4812605</v>
      </c>
      <c r="G49" s="95">
        <v>140449</v>
      </c>
      <c r="H49" s="130" t="s">
        <v>80</v>
      </c>
      <c r="I49" s="96">
        <v>1385667</v>
      </c>
      <c r="J49" s="95">
        <v>2694827</v>
      </c>
      <c r="K49" s="102"/>
      <c r="L49" s="95">
        <v>0</v>
      </c>
      <c r="M49" s="100">
        <v>3345137</v>
      </c>
      <c r="N49" s="94">
        <v>0</v>
      </c>
      <c r="O49" s="102"/>
      <c r="P49" s="94"/>
      <c r="Q49" s="94"/>
      <c r="R49" s="7" t="s">
        <v>80</v>
      </c>
      <c r="S49" s="36">
        <v>5000</v>
      </c>
      <c r="T49" s="35">
        <v>0</v>
      </c>
      <c r="U49" s="35">
        <v>0</v>
      </c>
      <c r="V49" s="35">
        <v>0</v>
      </c>
      <c r="W49" s="35">
        <v>8386</v>
      </c>
      <c r="X49" s="35">
        <v>40000</v>
      </c>
      <c r="Y49" s="57">
        <v>0</v>
      </c>
      <c r="Z49" s="57"/>
      <c r="AA49" s="58">
        <v>149763338</v>
      </c>
      <c r="AB49" s="5">
        <f t="shared" si="6"/>
        <v>1.9288178526042202E-2</v>
      </c>
      <c r="AC49" s="5">
        <f t="shared" si="7"/>
        <v>9.378062874106078E-4</v>
      </c>
      <c r="AD49" s="44">
        <v>114933120</v>
      </c>
      <c r="AE49" s="5">
        <f t="shared" si="8"/>
        <v>2.5133416720959111E-2</v>
      </c>
      <c r="AF49" s="5">
        <f t="shared" si="9"/>
        <v>1.2220063285500297E-3</v>
      </c>
    </row>
    <row r="50" spans="1:32">
      <c r="A50" s="7" t="s">
        <v>117</v>
      </c>
      <c r="B50" s="33" t="s">
        <v>82</v>
      </c>
      <c r="C50" s="51">
        <v>2014</v>
      </c>
      <c r="D50" s="36" t="s">
        <v>50</v>
      </c>
      <c r="E50" s="92">
        <v>2535114</v>
      </c>
      <c r="F50" s="96">
        <v>1228681</v>
      </c>
      <c r="G50" s="95">
        <v>339610</v>
      </c>
      <c r="H50" s="130" t="s">
        <v>117</v>
      </c>
      <c r="I50" s="96">
        <v>213322</v>
      </c>
      <c r="J50" s="95">
        <v>176089</v>
      </c>
      <c r="K50" s="96">
        <v>268236</v>
      </c>
      <c r="L50" s="95">
        <v>1654782</v>
      </c>
      <c r="M50" s="100">
        <v>632530</v>
      </c>
      <c r="N50" s="94">
        <v>0</v>
      </c>
      <c r="O50" s="102"/>
      <c r="P50" s="35"/>
      <c r="Q50" s="35"/>
      <c r="R50" s="7" t="s">
        <v>117</v>
      </c>
      <c r="S50" s="36">
        <v>90585</v>
      </c>
      <c r="T50" s="35">
        <v>0</v>
      </c>
      <c r="U50" s="36">
        <v>11464</v>
      </c>
      <c r="V50" s="35">
        <v>231770</v>
      </c>
      <c r="W50" s="36">
        <v>30814</v>
      </c>
      <c r="X50" s="36">
        <v>0</v>
      </c>
      <c r="Y50" s="36">
        <v>0</v>
      </c>
      <c r="Z50" s="36"/>
      <c r="AA50" s="58">
        <v>17651564</v>
      </c>
      <c r="AB50" s="5">
        <f t="shared" si="6"/>
        <v>0.14361979482384676</v>
      </c>
      <c r="AC50" s="5">
        <f t="shared" si="7"/>
        <v>1.9239654911032245E-2</v>
      </c>
      <c r="AD50" s="44">
        <v>19261647</v>
      </c>
      <c r="AE50" s="5">
        <f t="shared" si="8"/>
        <v>0.13161460180430054</v>
      </c>
      <c r="AF50" s="5">
        <f t="shared" si="9"/>
        <v>1.7631410231949533E-2</v>
      </c>
    </row>
    <row r="51" spans="1:32" ht="27.95">
      <c r="A51" s="7" t="s">
        <v>122</v>
      </c>
      <c r="B51" s="33" t="s">
        <v>82</v>
      </c>
      <c r="C51" s="51">
        <v>2014</v>
      </c>
      <c r="D51" s="36" t="s">
        <v>50</v>
      </c>
      <c r="E51" s="92">
        <v>2534187</v>
      </c>
      <c r="F51" s="96">
        <v>1309440</v>
      </c>
      <c r="G51" s="95">
        <v>583567</v>
      </c>
      <c r="H51" s="130" t="s">
        <v>122</v>
      </c>
      <c r="I51" s="96">
        <v>863966</v>
      </c>
      <c r="J51" s="95">
        <v>1615741</v>
      </c>
      <c r="K51" s="96">
        <v>376001</v>
      </c>
      <c r="L51" s="95">
        <v>286635</v>
      </c>
      <c r="M51" s="101"/>
      <c r="N51" s="94">
        <v>0</v>
      </c>
      <c r="O51" s="101"/>
      <c r="P51" s="35"/>
      <c r="Q51" s="35"/>
      <c r="R51" s="7" t="s">
        <v>122</v>
      </c>
      <c r="S51" s="36">
        <v>4835</v>
      </c>
      <c r="T51" s="35">
        <v>0</v>
      </c>
      <c r="U51" s="36">
        <v>26516</v>
      </c>
      <c r="V51" s="36">
        <v>0</v>
      </c>
      <c r="W51" s="36">
        <v>14096</v>
      </c>
      <c r="X51" s="36">
        <v>277</v>
      </c>
      <c r="Y51" s="35">
        <v>2520</v>
      </c>
      <c r="Z51" s="35"/>
      <c r="AA51" s="44">
        <v>31341047</v>
      </c>
      <c r="AB51" s="5">
        <f t="shared" si="6"/>
        <v>8.0858402720240974E-2</v>
      </c>
      <c r="AC51" s="5">
        <f t="shared" si="7"/>
        <v>1.8619894861840448E-2</v>
      </c>
      <c r="AD51" s="44">
        <v>33171481</v>
      </c>
      <c r="AE51" s="5">
        <f t="shared" si="8"/>
        <v>7.6396558839202863E-2</v>
      </c>
      <c r="AF51" s="5">
        <f t="shared" si="9"/>
        <v>1.7592431281557793E-2</v>
      </c>
    </row>
    <row r="52" spans="1:32">
      <c r="A52" s="7" t="s">
        <v>87</v>
      </c>
      <c r="B52" s="33" t="s">
        <v>79</v>
      </c>
      <c r="C52" s="51">
        <v>2014</v>
      </c>
      <c r="D52" s="36" t="s">
        <v>59</v>
      </c>
      <c r="E52" s="92">
        <v>2525402</v>
      </c>
      <c r="F52" s="96">
        <v>2261372</v>
      </c>
      <c r="G52" s="95">
        <v>635968</v>
      </c>
      <c r="H52" s="130" t="s">
        <v>87</v>
      </c>
      <c r="I52" s="96">
        <v>1101848</v>
      </c>
      <c r="J52" s="95">
        <v>1151812</v>
      </c>
      <c r="K52" s="96">
        <v>626113</v>
      </c>
      <c r="L52" s="95">
        <v>0</v>
      </c>
      <c r="M52" s="101"/>
      <c r="N52" s="94">
        <v>0</v>
      </c>
      <c r="O52" s="102"/>
      <c r="P52" s="35"/>
      <c r="Q52" s="35"/>
      <c r="R52" s="7" t="s">
        <v>87</v>
      </c>
      <c r="S52" s="36">
        <v>31207</v>
      </c>
      <c r="T52" s="35">
        <v>0</v>
      </c>
      <c r="U52" s="36">
        <v>53571</v>
      </c>
      <c r="V52" s="35">
        <v>602014</v>
      </c>
      <c r="W52" s="36">
        <v>30042</v>
      </c>
      <c r="X52" s="36">
        <v>20788</v>
      </c>
      <c r="Y52" s="36">
        <v>0</v>
      </c>
      <c r="Z52" s="36"/>
      <c r="AA52" s="44">
        <v>22541103</v>
      </c>
      <c r="AB52" s="5">
        <f t="shared" si="6"/>
        <v>0.11203542257892171</v>
      </c>
      <c r="AC52" s="5">
        <f t="shared" si="7"/>
        <v>2.8213703650615499E-2</v>
      </c>
      <c r="AD52" s="44">
        <v>20838525</v>
      </c>
      <c r="AE52" s="5">
        <f t="shared" si="8"/>
        <v>0.12118909567735721</v>
      </c>
      <c r="AF52" s="5">
        <f t="shared" si="9"/>
        <v>3.0518858700411856E-2</v>
      </c>
    </row>
    <row r="53" spans="1:32">
      <c r="A53" s="7" t="s">
        <v>83</v>
      </c>
      <c r="B53" s="33" t="s">
        <v>82</v>
      </c>
      <c r="C53" s="51">
        <v>2014</v>
      </c>
      <c r="D53" s="36" t="s">
        <v>50</v>
      </c>
      <c r="E53" s="92">
        <v>2425881</v>
      </c>
      <c r="F53" s="96">
        <v>2119878</v>
      </c>
      <c r="G53" s="95">
        <v>973887</v>
      </c>
      <c r="H53" s="130" t="s">
        <v>161</v>
      </c>
      <c r="I53" s="96">
        <v>1161958</v>
      </c>
      <c r="J53" s="95">
        <v>488320</v>
      </c>
      <c r="K53" s="96">
        <v>16968</v>
      </c>
      <c r="L53" s="95">
        <v>25859</v>
      </c>
      <c r="M53" s="96">
        <v>20753</v>
      </c>
      <c r="N53" s="95">
        <v>0</v>
      </c>
      <c r="O53" s="101"/>
      <c r="P53" s="36"/>
      <c r="Q53" s="36"/>
      <c r="R53" s="7" t="s">
        <v>83</v>
      </c>
      <c r="S53" s="36">
        <v>274357</v>
      </c>
      <c r="T53" s="35">
        <v>0</v>
      </c>
      <c r="U53" s="36">
        <v>251644</v>
      </c>
      <c r="V53" s="36">
        <v>0</v>
      </c>
      <c r="W53" s="36">
        <v>299363</v>
      </c>
      <c r="X53" s="36">
        <v>107224</v>
      </c>
      <c r="Y53" s="36">
        <v>5227</v>
      </c>
      <c r="Z53" s="36"/>
      <c r="AA53" s="44">
        <v>58249613</v>
      </c>
      <c r="AB53" s="5">
        <f t="shared" si="6"/>
        <v>4.1646302439811919E-2</v>
      </c>
      <c r="AC53" s="5">
        <f t="shared" si="7"/>
        <v>1.6719201207396863E-2</v>
      </c>
      <c r="AD53" s="44">
        <v>52717610</v>
      </c>
      <c r="AE53" s="5">
        <f t="shared" si="8"/>
        <v>4.6016520855175339E-2</v>
      </c>
      <c r="AF53" s="5">
        <f t="shared" si="9"/>
        <v>1.8473656146399658E-2</v>
      </c>
    </row>
    <row r="54" spans="1:32">
      <c r="A54" s="7" t="s">
        <v>126</v>
      </c>
      <c r="B54" s="33" t="s">
        <v>82</v>
      </c>
      <c r="C54" s="51">
        <v>2014</v>
      </c>
      <c r="D54" s="36" t="s">
        <v>50</v>
      </c>
      <c r="E54" s="92">
        <v>2190708</v>
      </c>
      <c r="F54" s="96">
        <v>2895294</v>
      </c>
      <c r="G54" s="95">
        <v>206909</v>
      </c>
      <c r="H54" s="130" t="s">
        <v>126</v>
      </c>
      <c r="I54" s="96">
        <v>559512</v>
      </c>
      <c r="J54" s="95">
        <v>83359</v>
      </c>
      <c r="K54" s="96">
        <v>592326</v>
      </c>
      <c r="L54" s="95">
        <v>1806814</v>
      </c>
      <c r="M54" s="100">
        <v>1697210</v>
      </c>
      <c r="N54" s="95">
        <v>67828</v>
      </c>
      <c r="O54" s="96">
        <v>42396</v>
      </c>
      <c r="P54" s="36"/>
      <c r="Q54" s="36"/>
      <c r="R54" s="7" t="s">
        <v>126</v>
      </c>
      <c r="S54" s="36">
        <v>25798</v>
      </c>
      <c r="T54" s="35">
        <v>0</v>
      </c>
      <c r="U54" s="36">
        <v>0</v>
      </c>
      <c r="V54" s="36">
        <v>0</v>
      </c>
      <c r="W54" s="36">
        <v>0</v>
      </c>
      <c r="X54" s="36">
        <v>0</v>
      </c>
      <c r="Y54" s="36">
        <v>0</v>
      </c>
      <c r="Z54" s="36"/>
      <c r="AA54" s="58">
        <v>15763116</v>
      </c>
      <c r="AB54" s="5">
        <f t="shared" si="6"/>
        <v>0.13897683681322906</v>
      </c>
      <c r="AC54" s="5">
        <f t="shared" si="7"/>
        <v>1.3126148408728324E-2</v>
      </c>
      <c r="AD54" s="44">
        <v>17702937</v>
      </c>
      <c r="AE54" s="5">
        <f t="shared" si="8"/>
        <v>0.12374827973459997</v>
      </c>
      <c r="AF54" s="5">
        <f t="shared" si="9"/>
        <v>1.1687834623147561E-2</v>
      </c>
    </row>
    <row r="55" spans="1:32">
      <c r="A55" s="7" t="s">
        <v>102</v>
      </c>
      <c r="B55" s="33" t="s">
        <v>82</v>
      </c>
      <c r="C55" s="51">
        <v>2014</v>
      </c>
      <c r="D55" s="36" t="s">
        <v>50</v>
      </c>
      <c r="E55" s="92">
        <v>2096884</v>
      </c>
      <c r="F55" s="96">
        <v>2196977</v>
      </c>
      <c r="G55" s="95">
        <v>174429</v>
      </c>
      <c r="H55" s="130" t="s">
        <v>102</v>
      </c>
      <c r="I55" s="96">
        <v>237235</v>
      </c>
      <c r="J55" s="95">
        <v>212442</v>
      </c>
      <c r="K55" s="96">
        <v>609436</v>
      </c>
      <c r="L55" s="95">
        <v>1646931</v>
      </c>
      <c r="M55" s="96">
        <v>1058627</v>
      </c>
      <c r="N55" s="95">
        <v>0</v>
      </c>
      <c r="O55" s="101"/>
      <c r="P55" s="36"/>
      <c r="Q55" s="36"/>
      <c r="R55" s="7" t="s">
        <v>102</v>
      </c>
      <c r="S55" s="36">
        <v>6894</v>
      </c>
      <c r="T55" s="35">
        <v>0</v>
      </c>
      <c r="U55" s="36">
        <v>1078</v>
      </c>
      <c r="V55" s="36">
        <v>54015</v>
      </c>
      <c r="W55" s="36">
        <v>0</v>
      </c>
      <c r="X55" s="36">
        <v>1095</v>
      </c>
      <c r="Y55" s="36">
        <v>0</v>
      </c>
      <c r="Z55" s="36"/>
      <c r="AA55" s="44">
        <v>16110853</v>
      </c>
      <c r="AB55" s="5">
        <f t="shared" si="6"/>
        <v>0.13015350583857974</v>
      </c>
      <c r="AC55" s="5">
        <f t="shared" si="7"/>
        <v>1.0826801039026302E-2</v>
      </c>
      <c r="AD55" s="44">
        <v>16153822</v>
      </c>
      <c r="AE55" s="5">
        <f t="shared" si="8"/>
        <v>0.12980729885472306</v>
      </c>
      <c r="AF55" s="5">
        <f t="shared" si="9"/>
        <v>1.0798001859869448E-2</v>
      </c>
    </row>
    <row r="56" spans="1:32" ht="27.95">
      <c r="A56" s="7" t="s">
        <v>104</v>
      </c>
      <c r="B56" s="33" t="s">
        <v>79</v>
      </c>
      <c r="C56" s="51">
        <v>2014</v>
      </c>
      <c r="D56" s="36" t="s">
        <v>50</v>
      </c>
      <c r="E56" s="92">
        <v>2083830</v>
      </c>
      <c r="F56" s="103">
        <v>5354257</v>
      </c>
      <c r="G56" s="95">
        <v>2065401</v>
      </c>
      <c r="H56" s="135" t="s">
        <v>104</v>
      </c>
      <c r="I56" s="103">
        <v>3350482</v>
      </c>
      <c r="J56" s="95">
        <v>0</v>
      </c>
      <c r="K56" s="104"/>
      <c r="L56" s="95">
        <v>0</v>
      </c>
      <c r="M56" s="105">
        <v>1990983</v>
      </c>
      <c r="N56" s="94">
        <v>0</v>
      </c>
      <c r="O56" s="102"/>
      <c r="P56" s="35"/>
      <c r="Q56" s="35"/>
      <c r="R56" s="7" t="s">
        <v>104</v>
      </c>
      <c r="S56" s="36">
        <v>0</v>
      </c>
      <c r="T56" s="35">
        <v>0</v>
      </c>
      <c r="U56" s="35">
        <v>0</v>
      </c>
      <c r="V56" s="35">
        <v>9429</v>
      </c>
      <c r="W56" s="36">
        <v>9000</v>
      </c>
      <c r="X56" s="36">
        <v>0</v>
      </c>
      <c r="Y56" s="59">
        <v>0</v>
      </c>
      <c r="Z56" s="59"/>
      <c r="AA56" s="58">
        <v>64338227</v>
      </c>
      <c r="AB56" s="5">
        <f t="shared" si="6"/>
        <v>3.2388676175363056E-2</v>
      </c>
      <c r="AC56" s="5">
        <f t="shared" si="7"/>
        <v>3.2102236824151219E-2</v>
      </c>
      <c r="AD56" s="44">
        <v>65923171</v>
      </c>
      <c r="AE56" s="5">
        <f t="shared" si="8"/>
        <v>3.1609978227533989E-2</v>
      </c>
      <c r="AF56" s="5">
        <f t="shared" si="9"/>
        <v>3.1330425534293549E-2</v>
      </c>
    </row>
    <row r="57" spans="1:32">
      <c r="A57" s="7" t="s">
        <v>112</v>
      </c>
      <c r="B57" s="33" t="s">
        <v>82</v>
      </c>
      <c r="C57" s="51">
        <v>2014</v>
      </c>
      <c r="D57" s="36" t="s">
        <v>50</v>
      </c>
      <c r="E57" s="92">
        <v>1611670</v>
      </c>
      <c r="F57" s="96">
        <v>2602086</v>
      </c>
      <c r="G57" s="95">
        <v>597721</v>
      </c>
      <c r="H57" s="130" t="s">
        <v>112</v>
      </c>
      <c r="I57" s="96">
        <v>595895</v>
      </c>
      <c r="J57" s="95">
        <v>509615</v>
      </c>
      <c r="K57" s="96">
        <v>714412</v>
      </c>
      <c r="L57" s="95">
        <v>451051</v>
      </c>
      <c r="M57" s="96">
        <v>1272985</v>
      </c>
      <c r="N57" s="94">
        <v>0</v>
      </c>
      <c r="O57" s="102"/>
      <c r="P57" s="35"/>
      <c r="Q57" s="35"/>
      <c r="R57" s="7" t="s">
        <v>112</v>
      </c>
      <c r="S57" s="36">
        <v>4248</v>
      </c>
      <c r="T57" s="35">
        <v>0</v>
      </c>
      <c r="U57" s="36">
        <v>30288</v>
      </c>
      <c r="V57" s="36">
        <v>6875</v>
      </c>
      <c r="W57" s="36">
        <v>9400</v>
      </c>
      <c r="X57" s="36">
        <v>2472</v>
      </c>
      <c r="Y57" s="36">
        <v>0</v>
      </c>
      <c r="Z57" s="39"/>
      <c r="AA57" s="66">
        <v>27371141</v>
      </c>
      <c r="AB57" s="5">
        <f t="shared" si="6"/>
        <v>5.8882090447014979E-2</v>
      </c>
      <c r="AC57" s="5">
        <f t="shared" si="7"/>
        <v>2.1837635486222515E-2</v>
      </c>
      <c r="AD57" s="44">
        <v>28092896</v>
      </c>
      <c r="AE57" s="5">
        <f t="shared" si="8"/>
        <v>5.7369307884811878E-2</v>
      </c>
      <c r="AF57" s="5">
        <f t="shared" si="9"/>
        <v>2.1276588928389583E-2</v>
      </c>
    </row>
    <row r="58" spans="1:32" ht="27.95">
      <c r="A58" s="7" t="s">
        <v>130</v>
      </c>
      <c r="B58" s="33" t="s">
        <v>82</v>
      </c>
      <c r="C58" s="51">
        <v>2014</v>
      </c>
      <c r="D58" s="36" t="s">
        <v>50</v>
      </c>
      <c r="E58" s="92">
        <v>867657</v>
      </c>
      <c r="F58" s="96">
        <v>905663</v>
      </c>
      <c r="G58" s="95">
        <v>150708</v>
      </c>
      <c r="H58" s="130" t="s">
        <v>130</v>
      </c>
      <c r="I58" s="96">
        <v>102521</v>
      </c>
      <c r="J58" s="95">
        <v>470450</v>
      </c>
      <c r="K58" s="96">
        <v>460050</v>
      </c>
      <c r="L58" s="95">
        <v>199117</v>
      </c>
      <c r="M58" s="96">
        <v>321509</v>
      </c>
      <c r="N58" s="94">
        <v>0</v>
      </c>
      <c r="O58" s="102"/>
      <c r="P58" s="35"/>
      <c r="Q58" s="35"/>
      <c r="R58" s="7" t="s">
        <v>130</v>
      </c>
      <c r="S58" s="36">
        <v>22525</v>
      </c>
      <c r="T58" s="35">
        <v>0</v>
      </c>
      <c r="U58" s="36">
        <v>0</v>
      </c>
      <c r="V58" s="36">
        <v>0</v>
      </c>
      <c r="W58" s="35">
        <v>2712</v>
      </c>
      <c r="X58" s="36">
        <v>20253</v>
      </c>
      <c r="Y58" s="35">
        <v>1892</v>
      </c>
      <c r="Z58" s="35"/>
      <c r="AA58" s="36">
        <v>7221126</v>
      </c>
      <c r="AB58" s="5">
        <f t="shared" si="6"/>
        <v>0.12015536081215035</v>
      </c>
      <c r="AC58" s="5">
        <f t="shared" si="7"/>
        <v>2.087042934855312E-2</v>
      </c>
      <c r="AD58" s="44">
        <v>8793030</v>
      </c>
      <c r="AE58" s="5">
        <f t="shared" si="8"/>
        <v>9.8675541878055689E-2</v>
      </c>
      <c r="AF58" s="5">
        <f t="shared" si="9"/>
        <v>1.7139484341575088E-2</v>
      </c>
    </row>
    <row r="59" spans="1:32" ht="27.95">
      <c r="A59" s="7" t="s">
        <v>97</v>
      </c>
      <c r="B59" s="33" t="s">
        <v>79</v>
      </c>
      <c r="C59" s="51">
        <v>2014</v>
      </c>
      <c r="D59" s="36" t="s">
        <v>50</v>
      </c>
      <c r="E59" s="92">
        <v>664009</v>
      </c>
      <c r="F59" s="103">
        <v>1207260</v>
      </c>
      <c r="G59" s="95">
        <v>657659</v>
      </c>
      <c r="H59" s="135" t="s">
        <v>97</v>
      </c>
      <c r="I59" s="104">
        <v>896002</v>
      </c>
      <c r="J59" s="95">
        <v>0</v>
      </c>
      <c r="K59" s="104"/>
      <c r="L59" s="94">
        <v>0</v>
      </c>
      <c r="M59" s="116">
        <v>311258</v>
      </c>
      <c r="N59" s="94">
        <v>0</v>
      </c>
      <c r="O59" s="102"/>
      <c r="P59" s="35"/>
      <c r="Q59" s="35"/>
      <c r="R59" s="7" t="s">
        <v>97</v>
      </c>
      <c r="S59" s="36">
        <v>0</v>
      </c>
      <c r="T59" s="35">
        <v>0</v>
      </c>
      <c r="U59" s="36">
        <v>0</v>
      </c>
      <c r="V59" s="36">
        <v>0</v>
      </c>
      <c r="W59" s="36">
        <v>6350</v>
      </c>
      <c r="X59" s="36">
        <v>0</v>
      </c>
      <c r="Y59" s="59">
        <v>0</v>
      </c>
      <c r="Z59" s="59"/>
      <c r="AA59" s="58">
        <v>26275868</v>
      </c>
      <c r="AB59" s="5">
        <f t="shared" si="6"/>
        <v>2.5270678022891575E-2</v>
      </c>
      <c r="AC59" s="5">
        <f t="shared" si="7"/>
        <v>2.5029011410774328E-2</v>
      </c>
      <c r="AD59" s="44">
        <v>26633068</v>
      </c>
      <c r="AE59" s="5">
        <f t="shared" si="8"/>
        <v>2.4931750258738498E-2</v>
      </c>
      <c r="AF59" s="5">
        <f t="shared" si="9"/>
        <v>2.4693324854650617E-2</v>
      </c>
    </row>
    <row r="60" spans="1:32" ht="27.95">
      <c r="A60" s="7" t="s">
        <v>84</v>
      </c>
      <c r="B60" s="33" t="s">
        <v>79</v>
      </c>
      <c r="C60" s="51">
        <v>2014</v>
      </c>
      <c r="D60" s="36" t="s">
        <v>50</v>
      </c>
      <c r="E60" s="92">
        <v>484588</v>
      </c>
      <c r="F60" s="96">
        <v>277594</v>
      </c>
      <c r="G60" s="95">
        <v>85958</v>
      </c>
      <c r="H60" s="130" t="s">
        <v>84</v>
      </c>
      <c r="I60" s="96">
        <v>249355</v>
      </c>
      <c r="J60" s="95">
        <v>270983</v>
      </c>
      <c r="K60" s="101"/>
      <c r="L60" s="95">
        <v>108561</v>
      </c>
      <c r="M60" s="101"/>
      <c r="N60" s="95">
        <v>0</v>
      </c>
      <c r="O60" s="101"/>
      <c r="P60" s="36"/>
      <c r="Q60" s="36"/>
      <c r="R60" s="7" t="s">
        <v>84</v>
      </c>
      <c r="S60" s="36">
        <v>19086</v>
      </c>
      <c r="T60" s="35">
        <v>0</v>
      </c>
      <c r="U60" s="35">
        <v>0</v>
      </c>
      <c r="V60" s="35">
        <v>0</v>
      </c>
      <c r="W60" s="36">
        <v>0</v>
      </c>
      <c r="X60" s="35">
        <v>0</v>
      </c>
      <c r="Y60" s="35">
        <v>0</v>
      </c>
      <c r="Z60" s="39"/>
      <c r="AA60" s="33">
        <v>13553039</v>
      </c>
      <c r="AB60" s="5">
        <f t="shared" si="6"/>
        <v>3.5754932897337638E-2</v>
      </c>
      <c r="AC60" s="5">
        <f t="shared" si="7"/>
        <v>6.3423413745064853E-3</v>
      </c>
      <c r="AD60" s="44">
        <v>14454695</v>
      </c>
      <c r="AE60" s="5">
        <f t="shared" si="8"/>
        <v>3.3524609132188535E-2</v>
      </c>
      <c r="AF60" s="5">
        <f t="shared" si="9"/>
        <v>5.9467183499893978E-3</v>
      </c>
    </row>
    <row r="61" spans="1:32">
      <c r="A61" s="30"/>
      <c r="B61" s="37"/>
      <c r="C61" s="64"/>
      <c r="D61" s="37"/>
      <c r="E61" s="136"/>
      <c r="G61" s="137"/>
      <c r="H61" s="138"/>
      <c r="I61" s="100"/>
      <c r="J61" s="137"/>
      <c r="K61" s="100"/>
      <c r="L61" s="137"/>
      <c r="M61" s="100"/>
      <c r="N61" s="137"/>
      <c r="O61" s="100"/>
      <c r="P61" s="37"/>
      <c r="Q61" s="37"/>
      <c r="R61" s="30"/>
      <c r="S61" s="37"/>
      <c r="T61" s="37"/>
      <c r="U61" s="37"/>
      <c r="V61" s="37"/>
      <c r="W61" s="37"/>
      <c r="X61" s="37"/>
      <c r="Y61" s="37"/>
      <c r="Z61" s="37"/>
      <c r="AA61" s="37"/>
      <c r="AC61" s="5"/>
      <c r="AE61" s="5"/>
      <c r="AF61" s="5"/>
    </row>
    <row r="62" spans="1:32">
      <c r="A62" s="8" t="s">
        <v>63</v>
      </c>
      <c r="B62" s="45"/>
      <c r="C62" s="52">
        <v>2014</v>
      </c>
      <c r="D62" s="45" t="s">
        <v>64</v>
      </c>
      <c r="E62" s="92">
        <v>1886068930</v>
      </c>
      <c r="F62" s="107">
        <v>1889929393</v>
      </c>
      <c r="G62" s="107">
        <f>SUM(G2:G60)</f>
        <v>247180298</v>
      </c>
      <c r="H62" s="139" t="s">
        <v>63</v>
      </c>
      <c r="I62" s="107">
        <v>379631156</v>
      </c>
      <c r="J62" s="107">
        <f>SUM(J2:J60)</f>
        <v>538319352</v>
      </c>
      <c r="K62" s="107">
        <v>420046721</v>
      </c>
      <c r="L62" s="107">
        <f>SUM(L2:L60)</f>
        <v>690838159</v>
      </c>
      <c r="M62" s="107">
        <v>690567283</v>
      </c>
      <c r="N62" s="107">
        <f>SUM(N2:N60)</f>
        <v>21471694</v>
      </c>
      <c r="O62" s="107">
        <v>36879851</v>
      </c>
      <c r="P62" s="65"/>
      <c r="Q62" s="65"/>
      <c r="R62" s="8" t="s">
        <v>63</v>
      </c>
      <c r="S62" s="65">
        <f t="shared" ref="S62:Y62" si="10">SUM(S2:S60)</f>
        <v>24107816</v>
      </c>
      <c r="T62" s="65">
        <f t="shared" si="10"/>
        <v>61773511</v>
      </c>
      <c r="U62" s="65">
        <f t="shared" si="10"/>
        <v>227034603</v>
      </c>
      <c r="V62" s="65">
        <f t="shared" si="10"/>
        <v>28059936</v>
      </c>
      <c r="W62" s="65">
        <f t="shared" si="10"/>
        <v>26781843</v>
      </c>
      <c r="X62" s="65">
        <f t="shared" si="10"/>
        <v>10772212</v>
      </c>
      <c r="Y62" s="65">
        <f t="shared" si="10"/>
        <v>9729506</v>
      </c>
      <c r="Z62" s="65"/>
      <c r="AA62" s="65">
        <f>SUM(AA2:AA60)</f>
        <v>9727058004</v>
      </c>
      <c r="AB62" s="5">
        <f>E62/AA62</f>
        <v>0.19389921692914786</v>
      </c>
      <c r="AC62" s="5">
        <f>G62/AA62</f>
        <v>2.5411619618013331E-2</v>
      </c>
      <c r="AD62" s="68">
        <f>SUM(AD2:AD60)</f>
        <v>10330992177</v>
      </c>
      <c r="AE62" s="5">
        <f>E62/AD62</f>
        <v>0.18256416205589387</v>
      </c>
      <c r="AF62" s="5">
        <f>G62/AD62</f>
        <v>2.3926094780160629E-2</v>
      </c>
    </row>
    <row r="63" spans="1:32">
      <c r="A63" s="30"/>
      <c r="B63" s="30"/>
      <c r="C63" s="30"/>
      <c r="D63" s="30"/>
      <c r="E63" s="137"/>
      <c r="F63" s="137"/>
      <c r="G63" s="137"/>
      <c r="H63" s="139"/>
      <c r="I63" s="108"/>
      <c r="J63" s="137"/>
      <c r="K63" s="108"/>
      <c r="L63" s="137"/>
      <c r="M63" s="108"/>
      <c r="N63" s="137"/>
      <c r="O63" s="108"/>
      <c r="P63" s="16"/>
      <c r="Q63" s="16"/>
      <c r="R63" s="30"/>
      <c r="S63" s="16"/>
      <c r="T63" s="16"/>
      <c r="U63" s="16"/>
      <c r="V63" s="16"/>
      <c r="W63" s="16"/>
      <c r="X63" s="16"/>
      <c r="Y63" s="16"/>
      <c r="Z63" s="16"/>
      <c r="AA63" s="16"/>
      <c r="AC63" s="10">
        <f>AVERAGE(AC2:AC60)</f>
        <v>2.3867699872331137E-2</v>
      </c>
      <c r="AD63" s="23"/>
    </row>
    <row r="64" spans="1:32" ht="84">
      <c r="A64" s="279" t="s">
        <v>65</v>
      </c>
      <c r="B64" s="279"/>
      <c r="C64" s="279"/>
      <c r="D64" s="279"/>
      <c r="E64" s="109"/>
      <c r="F64" s="109"/>
      <c r="G64" s="109"/>
      <c r="H64" s="109"/>
      <c r="I64" s="109"/>
      <c r="J64" s="109"/>
      <c r="K64" s="109"/>
      <c r="L64" s="109"/>
      <c r="M64" s="109"/>
      <c r="N64" s="140"/>
      <c r="O64" s="140"/>
      <c r="P64" s="3"/>
      <c r="Q64" s="3"/>
      <c r="R64" s="279" t="s">
        <v>65</v>
      </c>
      <c r="S64" s="3"/>
      <c r="T64" s="3"/>
      <c r="U64" s="3"/>
      <c r="V64" s="3"/>
      <c r="W64" s="3"/>
      <c r="X64" s="30"/>
      <c r="Y64" s="30"/>
      <c r="Z64" s="30"/>
      <c r="AA64" s="30"/>
      <c r="AB64" s="10"/>
    </row>
    <row r="65" spans="1:30">
      <c r="A65" s="280" t="s">
        <v>66</v>
      </c>
      <c r="B65" s="280"/>
      <c r="C65" s="280"/>
      <c r="D65" s="280"/>
      <c r="E65" s="110"/>
      <c r="F65" s="110"/>
      <c r="G65" s="110"/>
      <c r="H65" s="110"/>
      <c r="I65" s="110"/>
      <c r="J65" s="110"/>
      <c r="K65" s="110"/>
      <c r="L65" s="110"/>
      <c r="M65" s="110"/>
      <c r="P65" s="6"/>
      <c r="Q65" s="6"/>
      <c r="R65" s="280" t="s">
        <v>66</v>
      </c>
      <c r="S65" s="6"/>
      <c r="T65" s="6"/>
      <c r="U65" s="6"/>
      <c r="V65" s="6"/>
      <c r="W65" s="6"/>
      <c r="X65" s="30"/>
      <c r="Y65" s="30"/>
      <c r="Z65" s="30"/>
      <c r="AA65" s="30"/>
      <c r="AB65" s="10"/>
    </row>
    <row r="66" spans="1:30" ht="42">
      <c r="A66" s="48" t="s">
        <v>67</v>
      </c>
      <c r="B66" s="48"/>
      <c r="C66" s="48"/>
      <c r="D66" s="48"/>
      <c r="E66" s="141"/>
      <c r="G66" s="141"/>
      <c r="H66" s="141"/>
      <c r="I66" s="141"/>
      <c r="J66" s="141"/>
      <c r="K66" s="141"/>
      <c r="L66" s="141"/>
      <c r="M66" s="141"/>
      <c r="P66"/>
      <c r="Q66"/>
      <c r="R66" s="48" t="s">
        <v>67</v>
      </c>
      <c r="W66" s="9"/>
      <c r="AB66" s="11"/>
    </row>
    <row r="67" spans="1:30" ht="42">
      <c r="A67" s="53" t="s">
        <v>68</v>
      </c>
      <c r="N67" s="140"/>
      <c r="P67" s="22"/>
      <c r="Q67" s="22"/>
      <c r="R67" s="53" t="s">
        <v>68</v>
      </c>
      <c r="S67" s="22"/>
      <c r="T67" s="22"/>
      <c r="U67" s="22"/>
      <c r="V67" s="22"/>
      <c r="W67" s="22"/>
      <c r="X67" s="22"/>
      <c r="Y67" s="22"/>
      <c r="Z67" s="22"/>
      <c r="AA67" s="22"/>
      <c r="AB67" s="11"/>
      <c r="AD67" s="22"/>
    </row>
    <row r="68" spans="1:30">
      <c r="P68"/>
      <c r="Q68"/>
      <c r="U68" s="11"/>
      <c r="W68" s="5"/>
      <c r="AB68" s="11"/>
    </row>
    <row r="69" spans="1:30">
      <c r="N69" s="140"/>
      <c r="O69" s="140"/>
      <c r="P69" s="17"/>
      <c r="Q69" s="17"/>
      <c r="S69" s="17"/>
      <c r="T69" s="17"/>
      <c r="U69" s="17"/>
      <c r="V69" s="17"/>
      <c r="W69" s="17"/>
      <c r="X69" s="17"/>
      <c r="Y69" s="17"/>
      <c r="Z69" s="17"/>
      <c r="AA69" s="17"/>
      <c r="AB69" s="10"/>
    </row>
    <row r="70" spans="1:30">
      <c r="E70" s="140"/>
      <c r="G70" s="140"/>
      <c r="J70" s="140"/>
      <c r="L70" s="140"/>
      <c r="P70"/>
      <c r="Q70"/>
    </row>
    <row r="71" spans="1:30">
      <c r="E71" s="142"/>
      <c r="G71" s="140"/>
      <c r="L71" s="142"/>
      <c r="P71"/>
      <c r="Q71"/>
    </row>
    <row r="72" spans="1:30">
      <c r="E72" s="143"/>
      <c r="G72" s="143"/>
      <c r="L72" s="108"/>
      <c r="P72"/>
      <c r="Q72"/>
    </row>
    <row r="73" spans="1:30">
      <c r="P73"/>
      <c r="Q73"/>
    </row>
    <row r="74" spans="1:30">
      <c r="P74"/>
      <c r="Q74"/>
    </row>
    <row r="75" spans="1:30">
      <c r="P75"/>
      <c r="Q75"/>
    </row>
    <row r="76" spans="1:30">
      <c r="P76"/>
      <c r="Q76"/>
    </row>
    <row r="77" spans="1:30">
      <c r="P77"/>
      <c r="Q77"/>
    </row>
  </sheetData>
  <sortState ref="A2:AF60">
    <sortCondition descending="1" ref="E2:E60"/>
  </sortState>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zoomScale="125" zoomScaleNormal="125" zoomScalePageLayoutView="125" workbookViewId="0">
      <pane xSplit="1" ySplit="1" topLeftCell="B2" activePane="bottomRight" state="frozen"/>
      <selection pane="bottomLeft" activeCell="A2" sqref="A2"/>
      <selection pane="topRight" activeCell="B1" sqref="B1"/>
      <selection pane="bottomRight" activeCell="Y14" sqref="Y14"/>
    </sheetView>
  </sheetViews>
  <sheetFormatPr defaultColWidth="8.85546875" defaultRowHeight="14.1"/>
  <cols>
    <col min="1" max="1" width="39.42578125" style="147" customWidth="1"/>
    <col min="2" max="2" width="8.28515625" style="147" hidden="1" customWidth="1"/>
    <col min="3" max="3" width="8.7109375" style="147" hidden="1" customWidth="1"/>
    <col min="4" max="4" width="10.140625" style="147" hidden="1" customWidth="1"/>
    <col min="5" max="5" width="18.7109375" style="248" hidden="1" customWidth="1"/>
    <col min="6" max="6" width="16.42578125" style="248" hidden="1" customWidth="1"/>
    <col min="7" max="7" width="8.7109375" style="162" hidden="1" customWidth="1"/>
    <col min="8" max="8" width="9.28515625" style="270" hidden="1" customWidth="1"/>
    <col min="9" max="9" width="16.28515625" style="248" hidden="1" customWidth="1"/>
    <col min="10" max="10" width="26.140625" style="248" hidden="1" customWidth="1"/>
    <col min="11" max="11" width="14" style="248" hidden="1" customWidth="1"/>
    <col min="12" max="12" width="14.42578125" style="248" hidden="1" customWidth="1"/>
    <col min="13" max="13" width="15.42578125" style="248" hidden="1" customWidth="1"/>
    <col min="14" max="14" width="17.140625" style="248" hidden="1" customWidth="1"/>
    <col min="15" max="15" width="14" style="248" hidden="1" customWidth="1"/>
    <col min="16" max="16" width="14.140625" style="248" hidden="1" customWidth="1"/>
    <col min="17" max="17" width="13.140625" style="248" hidden="1" customWidth="1"/>
    <col min="18" max="18" width="4.42578125" style="248" hidden="1" customWidth="1"/>
    <col min="19" max="19" width="11.42578125" style="147" hidden="1" customWidth="1"/>
    <col min="20" max="20" width="14.42578125" style="147" customWidth="1"/>
    <col min="21" max="21" width="14" style="147" customWidth="1"/>
    <col min="22" max="22" width="16" style="147" customWidth="1"/>
    <col min="23" max="23" width="17" style="147" hidden="1" customWidth="1"/>
    <col min="24" max="24" width="16.140625" style="147" customWidth="1"/>
    <col min="25" max="25" width="16.7109375" style="147" customWidth="1"/>
    <col min="26" max="26" width="16.140625" style="162" customWidth="1"/>
    <col min="27" max="16384" width="8.85546875" style="147"/>
  </cols>
  <sheetData>
    <row r="1" spans="1:26" s="245" customFormat="1" ht="90.95" customHeight="1">
      <c r="A1" s="244" t="s">
        <v>29</v>
      </c>
      <c r="B1" s="1" t="s">
        <v>30</v>
      </c>
      <c r="C1" s="1" t="s">
        <v>31</v>
      </c>
      <c r="D1" s="1" t="s">
        <v>32</v>
      </c>
      <c r="E1" s="91" t="s">
        <v>131</v>
      </c>
      <c r="F1" s="91" t="s">
        <v>132</v>
      </c>
      <c r="G1" s="111" t="s">
        <v>162</v>
      </c>
      <c r="H1" s="208" t="s">
        <v>163</v>
      </c>
      <c r="I1" s="91" t="s">
        <v>133</v>
      </c>
      <c r="J1" s="128" t="s">
        <v>29</v>
      </c>
      <c r="K1" s="91" t="s">
        <v>134</v>
      </c>
      <c r="L1" s="91" t="s">
        <v>135</v>
      </c>
      <c r="M1" s="91" t="s">
        <v>136</v>
      </c>
      <c r="N1" s="91" t="s">
        <v>137</v>
      </c>
      <c r="O1" s="91" t="s">
        <v>138</v>
      </c>
      <c r="P1" s="91" t="s">
        <v>139</v>
      </c>
      <c r="Q1" s="91" t="s">
        <v>140</v>
      </c>
      <c r="R1" s="91"/>
      <c r="S1" s="2" t="s">
        <v>148</v>
      </c>
      <c r="T1" s="2" t="s">
        <v>149</v>
      </c>
      <c r="U1" s="2" t="s">
        <v>150</v>
      </c>
      <c r="V1" s="2" t="s">
        <v>164</v>
      </c>
      <c r="W1" s="2" t="s">
        <v>151</v>
      </c>
      <c r="X1" s="2" t="s">
        <v>152</v>
      </c>
      <c r="Y1" s="2" t="s">
        <v>153</v>
      </c>
      <c r="Z1" s="243" t="s">
        <v>165</v>
      </c>
    </row>
    <row r="2" spans="1:26" ht="27.95">
      <c r="A2" s="7" t="s">
        <v>120</v>
      </c>
      <c r="B2" s="33" t="s">
        <v>79</v>
      </c>
      <c r="C2" s="51">
        <v>2014</v>
      </c>
      <c r="D2" s="38" t="s">
        <v>54</v>
      </c>
      <c r="E2" s="136">
        <v>6893853</v>
      </c>
      <c r="F2" s="96">
        <v>7033631</v>
      </c>
      <c r="G2" s="112">
        <f t="shared" ref="G2:G33" si="0">(E2-F2)/F2</f>
        <v>-1.9872808226647089E-2</v>
      </c>
      <c r="H2" s="209"/>
      <c r="I2" s="95">
        <v>633490</v>
      </c>
      <c r="J2" s="130" t="s">
        <v>120</v>
      </c>
      <c r="K2" s="96">
        <v>1098116</v>
      </c>
      <c r="L2" s="95">
        <v>4389625</v>
      </c>
      <c r="M2" s="96">
        <v>3490547</v>
      </c>
      <c r="N2" s="95">
        <v>320616</v>
      </c>
      <c r="O2" s="247"/>
      <c r="P2" s="95">
        <v>1282131</v>
      </c>
      <c r="Q2" s="96">
        <v>2200852</v>
      </c>
      <c r="R2" s="36"/>
      <c r="S2" s="44">
        <v>21012882</v>
      </c>
      <c r="T2" s="86">
        <f t="shared" ref="T2:T33" si="1">E2/S2</f>
        <v>0.32807746219676104</v>
      </c>
      <c r="U2" s="86">
        <f t="shared" ref="U2:U33" si="2">I2/S2</f>
        <v>3.0147697017477184E-2</v>
      </c>
      <c r="V2" s="86">
        <f t="shared" ref="V2:V33" si="3">(L2+N2)/S2</f>
        <v>0.22415968452114279</v>
      </c>
      <c r="W2" s="44">
        <v>28219289</v>
      </c>
      <c r="X2" s="86">
        <f t="shared" ref="X2:X33" si="4">E2/W2</f>
        <v>0.2442957722995785</v>
      </c>
      <c r="Y2" s="86">
        <f t="shared" ref="Y2:Y33" si="5">I2/W2</f>
        <v>2.2448829238752258E-2</v>
      </c>
      <c r="Z2" s="162">
        <f t="shared" ref="Z2:Z33" si="6">(L2+N2)/W2</f>
        <v>0.16691565120581175</v>
      </c>
    </row>
    <row r="3" spans="1:26">
      <c r="A3" s="7" t="s">
        <v>48</v>
      </c>
      <c r="B3" s="33" t="s">
        <v>49</v>
      </c>
      <c r="C3" s="51">
        <v>2014</v>
      </c>
      <c r="D3" s="36" t="s">
        <v>50</v>
      </c>
      <c r="E3" s="136">
        <v>365653676</v>
      </c>
      <c r="F3" s="96">
        <v>341020625</v>
      </c>
      <c r="G3" s="112">
        <f t="shared" si="0"/>
        <v>7.2233317266367683E-2</v>
      </c>
      <c r="H3" s="209">
        <v>1</v>
      </c>
      <c r="I3" s="95">
        <v>31015838</v>
      </c>
      <c r="J3" s="130" t="s">
        <v>48</v>
      </c>
      <c r="K3" s="96">
        <v>38837542</v>
      </c>
      <c r="L3" s="94">
        <v>51133348</v>
      </c>
      <c r="M3" s="96">
        <v>41034494</v>
      </c>
      <c r="N3" s="95">
        <v>76942252</v>
      </c>
      <c r="O3" s="96">
        <v>72463064</v>
      </c>
      <c r="P3" s="95">
        <v>714600</v>
      </c>
      <c r="Q3" s="96">
        <v>944122</v>
      </c>
      <c r="R3" s="95"/>
      <c r="S3" s="36">
        <v>1294299461</v>
      </c>
      <c r="T3" s="86">
        <f t="shared" si="1"/>
        <v>0.28251087713309336</v>
      </c>
      <c r="U3" s="86">
        <f t="shared" si="2"/>
        <v>2.3963417226517719E-2</v>
      </c>
      <c r="V3" s="86">
        <f t="shared" si="3"/>
        <v>9.8953606842304018E-2</v>
      </c>
      <c r="W3" s="44">
        <v>1249383966</v>
      </c>
      <c r="X3" s="86">
        <f t="shared" si="4"/>
        <v>0.29266717514445834</v>
      </c>
      <c r="Y3" s="86">
        <f t="shared" si="5"/>
        <v>2.4824904788317094E-2</v>
      </c>
      <c r="Z3" s="162">
        <f t="shared" si="6"/>
        <v>0.1025110002092023</v>
      </c>
    </row>
    <row r="4" spans="1:26" ht="27.95">
      <c r="A4" s="7" t="s">
        <v>62</v>
      </c>
      <c r="B4" s="33" t="s">
        <v>49</v>
      </c>
      <c r="C4" s="51">
        <v>2014</v>
      </c>
      <c r="D4" s="38" t="s">
        <v>54</v>
      </c>
      <c r="E4" s="136">
        <v>49855412</v>
      </c>
      <c r="F4" s="96">
        <v>42248126</v>
      </c>
      <c r="G4" s="112">
        <f t="shared" si="0"/>
        <v>0.18006209316834551</v>
      </c>
      <c r="H4" s="209">
        <v>3</v>
      </c>
      <c r="I4" s="95">
        <v>4677839</v>
      </c>
      <c r="J4" s="130" t="s">
        <v>62</v>
      </c>
      <c r="K4" s="96">
        <v>11104000</v>
      </c>
      <c r="L4" s="95">
        <v>16954212</v>
      </c>
      <c r="M4" s="96">
        <v>9408000</v>
      </c>
      <c r="N4" s="95">
        <v>25454215</v>
      </c>
      <c r="O4" s="96">
        <v>20257000</v>
      </c>
      <c r="P4" s="94">
        <v>1580890</v>
      </c>
      <c r="Q4" s="96">
        <v>650000</v>
      </c>
      <c r="R4" s="94"/>
      <c r="S4" s="36">
        <v>176683458</v>
      </c>
      <c r="T4" s="86">
        <f t="shared" si="1"/>
        <v>0.2821736260108742</v>
      </c>
      <c r="U4" s="86">
        <f t="shared" si="2"/>
        <v>2.647581756069094E-2</v>
      </c>
      <c r="V4" s="86">
        <f t="shared" si="3"/>
        <v>0.24002488676670569</v>
      </c>
      <c r="W4" s="44">
        <v>182222330</v>
      </c>
      <c r="X4" s="86">
        <f t="shared" si="4"/>
        <v>0.27359661134834573</v>
      </c>
      <c r="Y4" s="86">
        <f t="shared" si="5"/>
        <v>2.5671052499438459E-2</v>
      </c>
      <c r="Z4" s="162">
        <f t="shared" si="6"/>
        <v>0.23272903491026595</v>
      </c>
    </row>
    <row r="5" spans="1:26" ht="27.95">
      <c r="A5" s="7" t="s">
        <v>90</v>
      </c>
      <c r="B5" s="33" t="s">
        <v>79</v>
      </c>
      <c r="C5" s="51">
        <v>2014</v>
      </c>
      <c r="D5" s="38" t="s">
        <v>54</v>
      </c>
      <c r="E5" s="136">
        <v>21312498</v>
      </c>
      <c r="F5" s="96">
        <v>17244654</v>
      </c>
      <c r="G5" s="112">
        <f t="shared" si="0"/>
        <v>0.23589014891223681</v>
      </c>
      <c r="H5" s="209">
        <v>11</v>
      </c>
      <c r="I5" s="95">
        <v>937716</v>
      </c>
      <c r="J5" s="130" t="s">
        <v>90</v>
      </c>
      <c r="K5" s="96">
        <v>1320604</v>
      </c>
      <c r="L5" s="95">
        <v>3301720</v>
      </c>
      <c r="M5" s="96">
        <v>2055347</v>
      </c>
      <c r="N5" s="95">
        <v>15941274</v>
      </c>
      <c r="O5" s="96">
        <v>13435911</v>
      </c>
      <c r="P5" s="95">
        <v>522587</v>
      </c>
      <c r="Q5" s="247"/>
      <c r="R5" s="36"/>
      <c r="S5" s="39">
        <v>75819625</v>
      </c>
      <c r="T5" s="86">
        <f t="shared" si="1"/>
        <v>0.28109474295078618</v>
      </c>
      <c r="U5" s="86">
        <f t="shared" si="2"/>
        <v>1.2367721417772773E-2</v>
      </c>
      <c r="V5" s="86">
        <f t="shared" si="3"/>
        <v>0.25379964619978007</v>
      </c>
      <c r="W5" s="44">
        <v>74696756</v>
      </c>
      <c r="X5" s="86">
        <f t="shared" si="4"/>
        <v>0.28532026210080663</v>
      </c>
      <c r="Y5" s="86">
        <f t="shared" si="5"/>
        <v>1.255363753681619E-2</v>
      </c>
      <c r="Z5" s="162">
        <f t="shared" si="6"/>
        <v>0.25761485545637353</v>
      </c>
    </row>
    <row r="6" spans="1:26">
      <c r="A6" s="7" t="s">
        <v>129</v>
      </c>
      <c r="B6" s="33" t="s">
        <v>79</v>
      </c>
      <c r="C6" s="51">
        <v>2014</v>
      </c>
      <c r="D6" s="36" t="s">
        <v>50</v>
      </c>
      <c r="E6" s="136">
        <v>11533304</v>
      </c>
      <c r="F6" s="96">
        <v>16592777</v>
      </c>
      <c r="G6" s="112">
        <f t="shared" si="0"/>
        <v>-0.30492020714796564</v>
      </c>
      <c r="H6" s="209"/>
      <c r="I6" s="95">
        <v>530960</v>
      </c>
      <c r="J6" s="130" t="s">
        <v>157</v>
      </c>
      <c r="K6" s="96">
        <v>949636</v>
      </c>
      <c r="L6" s="95">
        <v>0</v>
      </c>
      <c r="M6" s="96">
        <v>4083709</v>
      </c>
      <c r="N6" s="95">
        <v>10510597</v>
      </c>
      <c r="O6" s="96">
        <v>9231116</v>
      </c>
      <c r="P6" s="95">
        <v>191005</v>
      </c>
      <c r="Q6" s="100">
        <v>3009</v>
      </c>
      <c r="R6" s="36"/>
      <c r="S6" s="39">
        <v>44166663</v>
      </c>
      <c r="T6" s="86">
        <f t="shared" si="1"/>
        <v>0.26113143299959068</v>
      </c>
      <c r="U6" s="86">
        <f t="shared" si="2"/>
        <v>1.2021736847087587E-2</v>
      </c>
      <c r="V6" s="86">
        <f t="shared" si="3"/>
        <v>0.23797580088855705</v>
      </c>
      <c r="W6" s="44">
        <v>50277886</v>
      </c>
      <c r="X6" s="86">
        <f t="shared" si="4"/>
        <v>0.229391188006592</v>
      </c>
      <c r="Y6" s="86">
        <f t="shared" si="5"/>
        <v>1.0560507655393467E-2</v>
      </c>
      <c r="Z6" s="162">
        <f t="shared" si="6"/>
        <v>0.20905009808884964</v>
      </c>
    </row>
    <row r="7" spans="1:26">
      <c r="A7" s="7" t="s">
        <v>119</v>
      </c>
      <c r="B7" s="33" t="s">
        <v>82</v>
      </c>
      <c r="C7" s="51">
        <v>2014</v>
      </c>
      <c r="D7" s="36" t="s">
        <v>50</v>
      </c>
      <c r="E7" s="136">
        <v>4873680</v>
      </c>
      <c r="F7" s="96">
        <v>1964246</v>
      </c>
      <c r="G7" s="112">
        <f t="shared" si="0"/>
        <v>1.4811963470970539</v>
      </c>
      <c r="H7" s="209">
        <v>23</v>
      </c>
      <c r="I7" s="95">
        <v>340793</v>
      </c>
      <c r="J7" s="130" t="s">
        <v>119</v>
      </c>
      <c r="K7" s="96">
        <v>320479</v>
      </c>
      <c r="L7" s="95">
        <v>975593</v>
      </c>
      <c r="M7" s="96">
        <v>165831</v>
      </c>
      <c r="N7" s="95">
        <v>3068595</v>
      </c>
      <c r="O7" s="96">
        <v>961276</v>
      </c>
      <c r="P7" s="94">
        <v>0</v>
      </c>
      <c r="Q7" s="100">
        <v>197441</v>
      </c>
      <c r="R7" s="35"/>
      <c r="S7" s="39">
        <v>18827010</v>
      </c>
      <c r="T7" s="86">
        <f t="shared" si="1"/>
        <v>0.2588663839876858</v>
      </c>
      <c r="U7" s="86">
        <f t="shared" si="2"/>
        <v>1.8101281084994376E-2</v>
      </c>
      <c r="V7" s="86">
        <f t="shared" si="3"/>
        <v>0.21480776820111105</v>
      </c>
      <c r="W7" s="44">
        <v>19729558</v>
      </c>
      <c r="X7" s="86">
        <f t="shared" si="4"/>
        <v>0.24702428711276755</v>
      </c>
      <c r="Y7" s="86">
        <f t="shared" si="5"/>
        <v>1.7273220211015371E-2</v>
      </c>
      <c r="Z7" s="162">
        <f t="shared" si="6"/>
        <v>0.20498117595944115</v>
      </c>
    </row>
    <row r="8" spans="1:26" ht="27.95">
      <c r="A8" s="7" t="s">
        <v>57</v>
      </c>
      <c r="B8" s="33" t="s">
        <v>49</v>
      </c>
      <c r="C8" s="51">
        <v>2014</v>
      </c>
      <c r="D8" s="38" t="s">
        <v>54</v>
      </c>
      <c r="E8" s="136">
        <v>101331817</v>
      </c>
      <c r="F8" s="96">
        <v>123833675</v>
      </c>
      <c r="G8" s="112">
        <f t="shared" si="0"/>
        <v>-0.18171033040891341</v>
      </c>
      <c r="H8" s="209"/>
      <c r="I8" s="95">
        <v>5900372</v>
      </c>
      <c r="J8" s="130" t="s">
        <v>57</v>
      </c>
      <c r="K8" s="96">
        <v>12084761</v>
      </c>
      <c r="L8" s="95">
        <v>40214408</v>
      </c>
      <c r="M8" s="96">
        <v>60510948</v>
      </c>
      <c r="N8" s="95">
        <v>49301536</v>
      </c>
      <c r="O8" s="96">
        <v>32143366</v>
      </c>
      <c r="P8" s="94">
        <v>4052143</v>
      </c>
      <c r="Q8" s="100">
        <v>16978483</v>
      </c>
      <c r="R8" s="94"/>
      <c r="S8" s="33">
        <v>404401359</v>
      </c>
      <c r="T8" s="86">
        <f t="shared" si="1"/>
        <v>0.25057239483708066</v>
      </c>
      <c r="U8" s="86">
        <f t="shared" si="2"/>
        <v>1.4590386181170079E-2</v>
      </c>
      <c r="V8" s="86">
        <f t="shared" si="3"/>
        <v>0.22135421162123245</v>
      </c>
      <c r="W8" s="44">
        <v>413009510</v>
      </c>
      <c r="X8" s="86">
        <f t="shared" si="4"/>
        <v>0.24534983952306572</v>
      </c>
      <c r="Y8" s="86">
        <f t="shared" si="5"/>
        <v>1.4286286047021047E-2</v>
      </c>
      <c r="Z8" s="162">
        <f t="shared" si="6"/>
        <v>0.2167406363112559</v>
      </c>
    </row>
    <row r="9" spans="1:26">
      <c r="A9" s="7" t="s">
        <v>51</v>
      </c>
      <c r="B9" s="33" t="s">
        <v>49</v>
      </c>
      <c r="C9" s="51">
        <v>2014</v>
      </c>
      <c r="D9" s="36" t="s">
        <v>52</v>
      </c>
      <c r="E9" s="136">
        <v>151501923</v>
      </c>
      <c r="F9" s="96">
        <v>152374462</v>
      </c>
      <c r="G9" s="112">
        <f t="shared" si="0"/>
        <v>-5.7262810877061537E-3</v>
      </c>
      <c r="H9" s="209"/>
      <c r="I9" s="95">
        <v>30831175</v>
      </c>
      <c r="J9" s="130" t="s">
        <v>51</v>
      </c>
      <c r="K9" s="96">
        <v>29870424</v>
      </c>
      <c r="L9" s="94">
        <v>65433082</v>
      </c>
      <c r="M9" s="100">
        <v>34055455</v>
      </c>
      <c r="N9" s="95">
        <v>40206239</v>
      </c>
      <c r="O9" s="96">
        <v>73574377</v>
      </c>
      <c r="P9" s="94">
        <v>378484</v>
      </c>
      <c r="Q9" s="100">
        <v>1315543</v>
      </c>
      <c r="R9" s="94"/>
      <c r="S9" s="246">
        <v>620665000</v>
      </c>
      <c r="T9" s="86">
        <f t="shared" si="1"/>
        <v>0.24409612754062177</v>
      </c>
      <c r="U9" s="86">
        <f t="shared" si="2"/>
        <v>4.9674421789532193E-2</v>
      </c>
      <c r="V9" s="86">
        <f t="shared" si="3"/>
        <v>0.17020344469238638</v>
      </c>
      <c r="W9" s="44">
        <v>657348000</v>
      </c>
      <c r="X9" s="86">
        <f t="shared" si="4"/>
        <v>0.23047445645229012</v>
      </c>
      <c r="Y9" s="86">
        <f t="shared" si="5"/>
        <v>4.6902363740362794E-2</v>
      </c>
      <c r="Z9" s="162">
        <f t="shared" si="6"/>
        <v>0.16070532046952299</v>
      </c>
    </row>
    <row r="10" spans="1:26">
      <c r="A10" s="7" t="s">
        <v>116</v>
      </c>
      <c r="B10" s="33" t="s">
        <v>49</v>
      </c>
      <c r="C10" s="51">
        <v>2014</v>
      </c>
      <c r="D10" s="36" t="s">
        <v>59</v>
      </c>
      <c r="E10" s="136">
        <v>37879141</v>
      </c>
      <c r="F10" s="96">
        <v>33972227</v>
      </c>
      <c r="G10" s="112">
        <f t="shared" si="0"/>
        <v>0.11500317597665882</v>
      </c>
      <c r="H10" s="209">
        <v>5</v>
      </c>
      <c r="I10" s="95">
        <v>4048064</v>
      </c>
      <c r="J10" s="130" t="s">
        <v>116</v>
      </c>
      <c r="K10" s="96">
        <v>5006529</v>
      </c>
      <c r="L10" s="95">
        <v>11154263</v>
      </c>
      <c r="M10" s="96">
        <v>7610956</v>
      </c>
      <c r="N10" s="95">
        <v>19601061</v>
      </c>
      <c r="O10" s="96">
        <v>18960949</v>
      </c>
      <c r="P10" s="94">
        <v>0</v>
      </c>
      <c r="R10" s="94"/>
      <c r="S10" s="44">
        <v>159179200</v>
      </c>
      <c r="T10" s="86">
        <f t="shared" si="1"/>
        <v>0.23796539371978248</v>
      </c>
      <c r="U10" s="86">
        <f t="shared" si="2"/>
        <v>2.5430860313407782E-2</v>
      </c>
      <c r="V10" s="86">
        <f t="shared" si="3"/>
        <v>0.19321195231537788</v>
      </c>
      <c r="W10" s="44">
        <v>173632100</v>
      </c>
      <c r="X10" s="86">
        <f t="shared" si="4"/>
        <v>0.21815747779356467</v>
      </c>
      <c r="Y10" s="86">
        <f t="shared" si="5"/>
        <v>2.3314030067021017E-2</v>
      </c>
      <c r="Z10" s="162">
        <f t="shared" si="6"/>
        <v>0.17712925202194754</v>
      </c>
    </row>
    <row r="11" spans="1:26" ht="27.95">
      <c r="A11" s="7" t="s">
        <v>123</v>
      </c>
      <c r="B11" s="33" t="s">
        <v>79</v>
      </c>
      <c r="C11" s="51">
        <v>2014</v>
      </c>
      <c r="D11" s="38" t="s">
        <v>54</v>
      </c>
      <c r="E11" s="136">
        <v>5116839</v>
      </c>
      <c r="F11" s="96">
        <v>5306714</v>
      </c>
      <c r="G11" s="112">
        <f t="shared" si="0"/>
        <v>-3.5780145679605121E-2</v>
      </c>
      <c r="H11" s="209"/>
      <c r="I11" s="95">
        <v>680299</v>
      </c>
      <c r="J11" s="130" t="s">
        <v>123</v>
      </c>
      <c r="K11" s="96">
        <v>1307840</v>
      </c>
      <c r="L11" s="95">
        <v>2544623</v>
      </c>
      <c r="M11" s="96">
        <v>3101678</v>
      </c>
      <c r="N11" s="95">
        <v>1630019</v>
      </c>
      <c r="O11" s="247"/>
      <c r="P11" s="94">
        <v>58816</v>
      </c>
      <c r="Q11" s="100">
        <v>569494</v>
      </c>
      <c r="R11" s="35"/>
      <c r="S11" s="39">
        <v>21919533</v>
      </c>
      <c r="T11" s="86">
        <f t="shared" si="1"/>
        <v>0.23343740945575803</v>
      </c>
      <c r="U11" s="86">
        <f t="shared" si="2"/>
        <v>3.1036199539470115E-2</v>
      </c>
      <c r="V11" s="86">
        <f t="shared" si="3"/>
        <v>0.19045305390402251</v>
      </c>
      <c r="W11" s="44">
        <v>33611997</v>
      </c>
      <c r="X11" s="86">
        <f t="shared" si="4"/>
        <v>0.1522325198351053</v>
      </c>
      <c r="Y11" s="86">
        <f t="shared" si="5"/>
        <v>2.0239767366395992E-2</v>
      </c>
      <c r="Z11" s="162">
        <f t="shared" si="6"/>
        <v>0.1242009512258376</v>
      </c>
    </row>
    <row r="12" spans="1:26" ht="27.95">
      <c r="A12" s="7" t="s">
        <v>60</v>
      </c>
      <c r="B12" s="33" t="s">
        <v>49</v>
      </c>
      <c r="C12" s="51">
        <v>2014</v>
      </c>
      <c r="D12" s="38" t="s">
        <v>54</v>
      </c>
      <c r="E12" s="136">
        <v>70586338</v>
      </c>
      <c r="F12" s="96">
        <v>76556109</v>
      </c>
      <c r="G12" s="112">
        <f t="shared" si="0"/>
        <v>-7.7979028427372143E-2</v>
      </c>
      <c r="H12" s="209"/>
      <c r="I12" s="95">
        <v>3289527</v>
      </c>
      <c r="J12" s="130" t="s">
        <v>60</v>
      </c>
      <c r="K12" s="96">
        <v>11720480</v>
      </c>
      <c r="L12" s="95">
        <v>16233989</v>
      </c>
      <c r="M12" s="96">
        <v>10518553</v>
      </c>
      <c r="N12" s="94">
        <v>34926031</v>
      </c>
      <c r="O12" s="100">
        <v>37171291</v>
      </c>
      <c r="P12" s="94">
        <v>772387</v>
      </c>
      <c r="Q12" s="100">
        <v>1369364</v>
      </c>
      <c r="R12" s="94"/>
      <c r="S12" s="39">
        <v>312270629</v>
      </c>
      <c r="T12" s="86">
        <f t="shared" si="1"/>
        <v>0.22604219367681871</v>
      </c>
      <c r="U12" s="86">
        <f t="shared" si="2"/>
        <v>1.0534218381453991E-2</v>
      </c>
      <c r="V12" s="86">
        <f t="shared" si="3"/>
        <v>0.16383231482202573</v>
      </c>
      <c r="W12" s="44">
        <v>330158917</v>
      </c>
      <c r="X12" s="86">
        <f t="shared" si="4"/>
        <v>0.21379503737589495</v>
      </c>
      <c r="Y12" s="86">
        <f t="shared" si="5"/>
        <v>9.9634655634637907E-3</v>
      </c>
      <c r="Z12" s="162">
        <f t="shared" si="6"/>
        <v>0.1549557421161519</v>
      </c>
    </row>
    <row r="13" spans="1:26" ht="27.95">
      <c r="A13" s="7" t="s">
        <v>53</v>
      </c>
      <c r="B13" s="33" t="s">
        <v>49</v>
      </c>
      <c r="C13" s="51">
        <v>2014</v>
      </c>
      <c r="D13" s="38" t="s">
        <v>54</v>
      </c>
      <c r="E13" s="136">
        <v>133134716</v>
      </c>
      <c r="F13" s="96">
        <v>142984211</v>
      </c>
      <c r="G13" s="112">
        <f t="shared" si="0"/>
        <v>-6.8885193205003595E-2</v>
      </c>
      <c r="H13" s="209"/>
      <c r="I13" s="95">
        <v>13781229</v>
      </c>
      <c r="J13" s="130" t="s">
        <v>53</v>
      </c>
      <c r="K13" s="96">
        <v>32404000</v>
      </c>
      <c r="L13" s="95">
        <v>36617365</v>
      </c>
      <c r="M13" s="96">
        <v>28300289</v>
      </c>
      <c r="N13" s="94">
        <v>56314068</v>
      </c>
      <c r="O13" s="100">
        <v>56014000</v>
      </c>
      <c r="P13" s="94">
        <v>2545491</v>
      </c>
      <c r="Q13" s="100">
        <v>1065000</v>
      </c>
      <c r="R13" s="94"/>
      <c r="S13" s="39">
        <v>608553018</v>
      </c>
      <c r="T13" s="86">
        <f t="shared" si="1"/>
        <v>0.21877258359106519</v>
      </c>
      <c r="U13" s="86">
        <f t="shared" si="2"/>
        <v>2.2645897058060437E-2</v>
      </c>
      <c r="V13" s="86">
        <f t="shared" si="3"/>
        <v>0.15270885239451726</v>
      </c>
      <c r="W13" s="44">
        <v>676558362</v>
      </c>
      <c r="X13" s="86">
        <f t="shared" si="4"/>
        <v>0.19678230804277608</v>
      </c>
      <c r="Y13" s="86">
        <f t="shared" si="5"/>
        <v>2.0369608557140262E-2</v>
      </c>
      <c r="Z13" s="162">
        <f t="shared" si="6"/>
        <v>0.13735907826973248</v>
      </c>
    </row>
    <row r="14" spans="1:26" ht="27.95">
      <c r="A14" s="7" t="s">
        <v>124</v>
      </c>
      <c r="B14" s="33" t="s">
        <v>79</v>
      </c>
      <c r="C14" s="51">
        <v>2014</v>
      </c>
      <c r="D14" s="38" t="s">
        <v>54</v>
      </c>
      <c r="E14" s="136">
        <v>7780347</v>
      </c>
      <c r="F14" s="96">
        <v>6445167</v>
      </c>
      <c r="G14" s="112">
        <f t="shared" si="0"/>
        <v>0.2071598765400493</v>
      </c>
      <c r="H14" s="209">
        <v>21</v>
      </c>
      <c r="I14" s="95">
        <v>419910</v>
      </c>
      <c r="J14" s="130" t="s">
        <v>124</v>
      </c>
      <c r="K14" s="96">
        <v>692120</v>
      </c>
      <c r="L14" s="95">
        <v>2760298</v>
      </c>
      <c r="M14" s="96">
        <v>802393</v>
      </c>
      <c r="N14" s="95">
        <v>3964131</v>
      </c>
      <c r="O14" s="96">
        <v>4556234</v>
      </c>
      <c r="P14" s="94">
        <v>206278</v>
      </c>
      <c r="Q14" s="96">
        <v>303004</v>
      </c>
      <c r="R14" s="35"/>
      <c r="S14" s="246">
        <v>37431343</v>
      </c>
      <c r="T14" s="86">
        <f t="shared" si="1"/>
        <v>0.20785647471959529</v>
      </c>
      <c r="U14" s="86">
        <f t="shared" si="2"/>
        <v>1.1218138766754909E-2</v>
      </c>
      <c r="V14" s="86">
        <f t="shared" si="3"/>
        <v>0.17964701400107391</v>
      </c>
      <c r="W14" s="44">
        <v>40783950</v>
      </c>
      <c r="X14" s="86">
        <f t="shared" si="4"/>
        <v>0.19076982489435182</v>
      </c>
      <c r="Y14" s="86">
        <f t="shared" si="5"/>
        <v>1.0295962014468927E-2</v>
      </c>
      <c r="Z14" s="162">
        <f t="shared" si="6"/>
        <v>0.16487929688026784</v>
      </c>
    </row>
    <row r="15" spans="1:26" ht="27.95">
      <c r="A15" s="7" t="s">
        <v>98</v>
      </c>
      <c r="B15" s="33" t="s">
        <v>49</v>
      </c>
      <c r="C15" s="51">
        <v>2014</v>
      </c>
      <c r="D15" s="36" t="s">
        <v>59</v>
      </c>
      <c r="E15" s="136">
        <v>26714642</v>
      </c>
      <c r="F15" s="96">
        <v>28179940</v>
      </c>
      <c r="G15" s="112">
        <f t="shared" si="0"/>
        <v>-5.1997910570427047E-2</v>
      </c>
      <c r="H15" s="209"/>
      <c r="I15" s="95">
        <v>3721962</v>
      </c>
      <c r="J15" s="130" t="s">
        <v>98</v>
      </c>
      <c r="K15" s="96">
        <v>7301105</v>
      </c>
      <c r="L15" s="95">
        <v>11121470</v>
      </c>
      <c r="M15" s="96">
        <v>7607258</v>
      </c>
      <c r="N15" s="95">
        <v>9766392</v>
      </c>
      <c r="O15" s="96">
        <v>11193605</v>
      </c>
      <c r="P15" s="95">
        <v>667688</v>
      </c>
      <c r="Q15" s="96">
        <v>792592</v>
      </c>
      <c r="R15" s="95"/>
      <c r="S15" s="39">
        <v>129924148</v>
      </c>
      <c r="T15" s="86">
        <f t="shared" si="1"/>
        <v>0.20561721905615268</v>
      </c>
      <c r="U15" s="86">
        <f t="shared" si="2"/>
        <v>2.8647191898460631E-2</v>
      </c>
      <c r="V15" s="86">
        <f t="shared" si="3"/>
        <v>0.1607696669290454</v>
      </c>
      <c r="W15" s="44">
        <v>124381107</v>
      </c>
      <c r="X15" s="86">
        <f t="shared" si="4"/>
        <v>0.21478054540871711</v>
      </c>
      <c r="Y15" s="86">
        <f t="shared" si="5"/>
        <v>2.9923853306756627E-2</v>
      </c>
      <c r="Z15" s="162">
        <f t="shared" si="6"/>
        <v>0.16793436321482491</v>
      </c>
    </row>
    <row r="16" spans="1:26" ht="27.95">
      <c r="A16" s="7" t="s">
        <v>55</v>
      </c>
      <c r="B16" s="33" t="s">
        <v>49</v>
      </c>
      <c r="C16" s="51">
        <v>2014</v>
      </c>
      <c r="D16" s="36" t="s">
        <v>50</v>
      </c>
      <c r="E16" s="136">
        <v>127585677</v>
      </c>
      <c r="F16" s="96">
        <v>140780672</v>
      </c>
      <c r="G16" s="112">
        <f t="shared" si="0"/>
        <v>-9.372731932974436E-2</v>
      </c>
      <c r="H16" s="209"/>
      <c r="I16" s="95">
        <v>19859421</v>
      </c>
      <c r="J16" s="130" t="s">
        <v>154</v>
      </c>
      <c r="K16" s="96">
        <v>27246922</v>
      </c>
      <c r="L16" s="95">
        <v>50853787</v>
      </c>
      <c r="M16" s="96">
        <v>40165706</v>
      </c>
      <c r="N16" s="95">
        <v>55203027</v>
      </c>
      <c r="O16" s="96">
        <v>70729211</v>
      </c>
      <c r="P16" s="95">
        <v>0</v>
      </c>
      <c r="Q16" s="247"/>
      <c r="R16" s="95"/>
      <c r="S16" s="39">
        <v>646225295</v>
      </c>
      <c r="T16" s="86">
        <f t="shared" si="1"/>
        <v>0.19743219274633933</v>
      </c>
      <c r="U16" s="86">
        <f t="shared" si="2"/>
        <v>3.073142006921905E-2</v>
      </c>
      <c r="V16" s="86">
        <f t="shared" si="3"/>
        <v>0.16411739809720696</v>
      </c>
      <c r="W16" s="44">
        <v>572760220</v>
      </c>
      <c r="X16" s="86">
        <f t="shared" si="4"/>
        <v>0.222755827909976</v>
      </c>
      <c r="Y16" s="86">
        <f t="shared" si="5"/>
        <v>3.4673184880053297E-2</v>
      </c>
      <c r="Z16" s="162">
        <f t="shared" si="6"/>
        <v>0.1851679119754511</v>
      </c>
    </row>
    <row r="17" spans="1:26">
      <c r="A17" s="7" t="s">
        <v>128</v>
      </c>
      <c r="B17" s="33" t="s">
        <v>79</v>
      </c>
      <c r="C17" s="51">
        <v>2014</v>
      </c>
      <c r="D17" s="36" t="s">
        <v>50</v>
      </c>
      <c r="E17" s="136">
        <v>3282457</v>
      </c>
      <c r="F17" s="96">
        <v>2773636</v>
      </c>
      <c r="G17" s="112">
        <f t="shared" si="0"/>
        <v>0.1834490899310508</v>
      </c>
      <c r="H17" s="209">
        <v>26</v>
      </c>
      <c r="I17" s="95">
        <v>581205</v>
      </c>
      <c r="J17" s="130" t="s">
        <v>128</v>
      </c>
      <c r="K17" s="96">
        <v>352297</v>
      </c>
      <c r="L17" s="95">
        <v>762822</v>
      </c>
      <c r="M17" s="96">
        <v>944687</v>
      </c>
      <c r="N17" s="95">
        <v>909282</v>
      </c>
      <c r="O17" s="96">
        <v>291065</v>
      </c>
      <c r="P17" s="94">
        <v>0</v>
      </c>
      <c r="Q17" s="247"/>
      <c r="R17" s="35"/>
      <c r="S17" s="250">
        <v>16989314</v>
      </c>
      <c r="T17" s="86">
        <f t="shared" si="1"/>
        <v>0.19320715362609697</v>
      </c>
      <c r="U17" s="86">
        <f t="shared" si="2"/>
        <v>3.4210033436311793E-2</v>
      </c>
      <c r="V17" s="86">
        <f t="shared" si="3"/>
        <v>9.8420925059128347E-2</v>
      </c>
      <c r="W17" s="44">
        <v>21439242</v>
      </c>
      <c r="X17" s="86">
        <f t="shared" si="4"/>
        <v>0.15310508645781412</v>
      </c>
      <c r="Y17" s="86">
        <f t="shared" si="5"/>
        <v>2.7109400602875793E-2</v>
      </c>
      <c r="Z17" s="162">
        <f t="shared" si="6"/>
        <v>7.7992682763690993E-2</v>
      </c>
    </row>
    <row r="18" spans="1:26">
      <c r="A18" s="7" t="s">
        <v>88</v>
      </c>
      <c r="B18" s="33" t="s">
        <v>49</v>
      </c>
      <c r="C18" s="51">
        <v>2014</v>
      </c>
      <c r="D18" s="36" t="s">
        <v>59</v>
      </c>
      <c r="E18" s="136">
        <v>35864627</v>
      </c>
      <c r="F18" s="96">
        <v>31964106</v>
      </c>
      <c r="G18" s="112">
        <f t="shared" si="0"/>
        <v>0.12202815871027332</v>
      </c>
      <c r="H18" s="209">
        <v>6</v>
      </c>
      <c r="I18" s="95">
        <v>3957108</v>
      </c>
      <c r="J18" s="130" t="s">
        <v>88</v>
      </c>
      <c r="K18" s="96">
        <v>5507877</v>
      </c>
      <c r="L18" s="95">
        <v>3604492</v>
      </c>
      <c r="M18" s="96">
        <v>786674</v>
      </c>
      <c r="N18" s="95">
        <v>20640804</v>
      </c>
      <c r="O18" s="96">
        <v>14904031</v>
      </c>
      <c r="P18" s="95">
        <v>0</v>
      </c>
      <c r="Q18" s="247"/>
      <c r="R18" s="95"/>
      <c r="S18" s="33">
        <v>188278660</v>
      </c>
      <c r="T18" s="86">
        <f t="shared" si="1"/>
        <v>0.19048694631669888</v>
      </c>
      <c r="U18" s="86">
        <f t="shared" si="2"/>
        <v>2.1017294259476883E-2</v>
      </c>
      <c r="V18" s="86">
        <f t="shared" si="3"/>
        <v>0.12877346800747361</v>
      </c>
      <c r="W18" s="44">
        <v>183204151</v>
      </c>
      <c r="X18" s="86">
        <f t="shared" si="4"/>
        <v>0.19576317896858134</v>
      </c>
      <c r="Y18" s="86">
        <f t="shared" si="5"/>
        <v>2.1599445091175909E-2</v>
      </c>
      <c r="Z18" s="162">
        <f t="shared" si="6"/>
        <v>0.13234032017102057</v>
      </c>
    </row>
    <row r="19" spans="1:26">
      <c r="A19" s="7" t="s">
        <v>107</v>
      </c>
      <c r="B19" s="33" t="s">
        <v>49</v>
      </c>
      <c r="C19" s="51">
        <v>2014</v>
      </c>
      <c r="D19" s="36" t="s">
        <v>50</v>
      </c>
      <c r="E19" s="136">
        <v>26768387</v>
      </c>
      <c r="F19" s="96">
        <v>23399711</v>
      </c>
      <c r="G19" s="112">
        <f t="shared" si="0"/>
        <v>0.14396229081632675</v>
      </c>
      <c r="H19" s="209">
        <v>9</v>
      </c>
      <c r="I19" s="95">
        <v>1152054</v>
      </c>
      <c r="J19" s="130" t="s">
        <v>107</v>
      </c>
      <c r="K19" s="96">
        <v>3694201</v>
      </c>
      <c r="L19" s="95">
        <v>12010705</v>
      </c>
      <c r="M19" s="96">
        <v>6937881</v>
      </c>
      <c r="N19" s="95">
        <v>12274822</v>
      </c>
      <c r="O19" s="96">
        <v>11677143</v>
      </c>
      <c r="P19" s="94">
        <v>0</v>
      </c>
      <c r="Q19" s="100">
        <v>0</v>
      </c>
      <c r="R19" s="94"/>
      <c r="S19" s="39">
        <v>141025814</v>
      </c>
      <c r="T19" s="86">
        <f t="shared" si="1"/>
        <v>0.18981196591426872</v>
      </c>
      <c r="U19" s="86">
        <f t="shared" si="2"/>
        <v>8.169100162045511E-3</v>
      </c>
      <c r="V19" s="86">
        <f t="shared" si="3"/>
        <v>0.17220625296302136</v>
      </c>
      <c r="W19" s="44">
        <v>137861117</v>
      </c>
      <c r="X19" s="86">
        <f t="shared" si="4"/>
        <v>0.19416923047272278</v>
      </c>
      <c r="Y19" s="86">
        <f t="shared" si="5"/>
        <v>8.3566274890983228E-3</v>
      </c>
      <c r="Z19" s="162">
        <f t="shared" si="6"/>
        <v>0.17615936624102646</v>
      </c>
    </row>
    <row r="20" spans="1:26" ht="27.95">
      <c r="A20" s="7" t="s">
        <v>125</v>
      </c>
      <c r="B20" s="33" t="s">
        <v>79</v>
      </c>
      <c r="C20" s="51">
        <v>2014</v>
      </c>
      <c r="D20" s="38" t="s">
        <v>54</v>
      </c>
      <c r="E20" s="136">
        <v>13740716</v>
      </c>
      <c r="F20" s="96">
        <v>10793858</v>
      </c>
      <c r="G20" s="112">
        <f t="shared" si="0"/>
        <v>0.27301248543384582</v>
      </c>
      <c r="H20" s="209">
        <v>14</v>
      </c>
      <c r="I20" s="95">
        <v>2693753</v>
      </c>
      <c r="J20" s="130" t="s">
        <v>125</v>
      </c>
      <c r="K20" s="96">
        <v>3815000</v>
      </c>
      <c r="L20" s="95">
        <v>2876240</v>
      </c>
      <c r="M20" s="100">
        <v>1586000</v>
      </c>
      <c r="N20" s="94">
        <v>7172969</v>
      </c>
      <c r="O20" s="96">
        <v>4577000</v>
      </c>
      <c r="P20" s="94"/>
      <c r="Q20" s="254"/>
      <c r="R20" s="35"/>
      <c r="S20" s="39">
        <v>73215602</v>
      </c>
      <c r="T20" s="86">
        <f t="shared" si="1"/>
        <v>0.18767469807869638</v>
      </c>
      <c r="U20" s="86">
        <f t="shared" si="2"/>
        <v>3.6792062434998489E-2</v>
      </c>
      <c r="V20" s="86">
        <f t="shared" si="3"/>
        <v>0.13725502113606877</v>
      </c>
      <c r="W20" s="44">
        <v>80009501</v>
      </c>
      <c r="X20" s="86">
        <f t="shared" si="4"/>
        <v>0.17173855389999246</v>
      </c>
      <c r="Y20" s="86">
        <f t="shared" si="5"/>
        <v>3.3667914014361866E-2</v>
      </c>
      <c r="Z20" s="162">
        <f t="shared" si="6"/>
        <v>0.12560019590673363</v>
      </c>
    </row>
    <row r="21" spans="1:26" ht="27.95">
      <c r="A21" s="7" t="s">
        <v>121</v>
      </c>
      <c r="B21" s="33" t="s">
        <v>49</v>
      </c>
      <c r="C21" s="51">
        <v>2014</v>
      </c>
      <c r="D21" s="38" t="s">
        <v>54</v>
      </c>
      <c r="E21" s="136">
        <v>16762162</v>
      </c>
      <c r="F21" s="96">
        <v>15817653</v>
      </c>
      <c r="G21" s="112">
        <f t="shared" si="0"/>
        <v>5.9712335325601086E-2</v>
      </c>
      <c r="H21" s="209">
        <v>13</v>
      </c>
      <c r="I21" s="95">
        <v>2269339</v>
      </c>
      <c r="J21" s="130" t="s">
        <v>121</v>
      </c>
      <c r="K21" s="96">
        <v>5434000</v>
      </c>
      <c r="L21" s="95">
        <v>5724826</v>
      </c>
      <c r="M21" s="96">
        <v>3062110</v>
      </c>
      <c r="N21" s="94">
        <v>3158005</v>
      </c>
      <c r="O21" s="96">
        <v>1997000</v>
      </c>
      <c r="P21" s="94"/>
      <c r="R21" s="94"/>
      <c r="S21" s="39">
        <v>91082774</v>
      </c>
      <c r="T21" s="86">
        <f t="shared" si="1"/>
        <v>0.18403218593232568</v>
      </c>
      <c r="U21" s="86">
        <f t="shared" si="2"/>
        <v>2.4915128298573778E-2</v>
      </c>
      <c r="V21" s="86">
        <f t="shared" si="3"/>
        <v>9.7524818468967572E-2</v>
      </c>
      <c r="W21" s="44">
        <v>94803001</v>
      </c>
      <c r="X21" s="86">
        <f t="shared" si="4"/>
        <v>0.17681045771958209</v>
      </c>
      <c r="Y21" s="86">
        <f t="shared" si="5"/>
        <v>2.3937417339773875E-2</v>
      </c>
      <c r="Z21" s="162">
        <f t="shared" si="6"/>
        <v>9.3697782837064411E-2</v>
      </c>
    </row>
    <row r="22" spans="1:26" ht="27.95">
      <c r="A22" s="7" t="s">
        <v>109</v>
      </c>
      <c r="B22" s="33" t="s">
        <v>49</v>
      </c>
      <c r="C22" s="51">
        <v>2014</v>
      </c>
      <c r="D22" s="38" t="s">
        <v>54</v>
      </c>
      <c r="E22" s="136">
        <v>27897222</v>
      </c>
      <c r="F22" s="96">
        <v>30205146</v>
      </c>
      <c r="G22" s="112">
        <f t="shared" si="0"/>
        <v>-7.6408304730591264E-2</v>
      </c>
      <c r="H22" s="209"/>
      <c r="I22" s="95">
        <v>2145778</v>
      </c>
      <c r="J22" s="130" t="s">
        <v>109</v>
      </c>
      <c r="K22" s="96">
        <v>4725692</v>
      </c>
      <c r="L22" s="95">
        <v>9214881</v>
      </c>
      <c r="M22" s="96">
        <v>7376805</v>
      </c>
      <c r="N22" s="94">
        <v>11722699</v>
      </c>
      <c r="O22" s="100">
        <v>14060501</v>
      </c>
      <c r="P22" s="94">
        <v>650954</v>
      </c>
      <c r="Q22" s="100">
        <v>536384</v>
      </c>
      <c r="R22" s="94"/>
      <c r="S22" s="36">
        <v>154478123</v>
      </c>
      <c r="T22" s="86">
        <f t="shared" si="1"/>
        <v>0.18059011501583302</v>
      </c>
      <c r="U22" s="86">
        <f t="shared" si="2"/>
        <v>1.389049762081845E-2</v>
      </c>
      <c r="V22" s="86">
        <f t="shared" si="3"/>
        <v>0.13553750908793732</v>
      </c>
      <c r="W22" s="44">
        <v>161655594</v>
      </c>
      <c r="X22" s="86">
        <f t="shared" si="4"/>
        <v>0.17257195566025385</v>
      </c>
      <c r="Y22" s="86">
        <f t="shared" si="5"/>
        <v>1.327376273783634E-2</v>
      </c>
      <c r="Z22" s="162">
        <f t="shared" si="6"/>
        <v>0.12951967501972125</v>
      </c>
    </row>
    <row r="23" spans="1:26" ht="27.95">
      <c r="A23" s="7" t="s">
        <v>78</v>
      </c>
      <c r="B23" s="33" t="s">
        <v>79</v>
      </c>
      <c r="C23" s="51">
        <v>2014</v>
      </c>
      <c r="D23" s="38" t="s">
        <v>54</v>
      </c>
      <c r="E23" s="136">
        <v>9913374</v>
      </c>
      <c r="F23" s="96">
        <v>12961790</v>
      </c>
      <c r="G23" s="112">
        <f t="shared" si="0"/>
        <v>-0.2351848008646954</v>
      </c>
      <c r="H23" s="209"/>
      <c r="I23" s="95">
        <v>1400753</v>
      </c>
      <c r="J23" s="130" t="s">
        <v>78</v>
      </c>
      <c r="K23" s="96">
        <v>3548259</v>
      </c>
      <c r="L23" s="95">
        <v>2835316</v>
      </c>
      <c r="M23" s="96">
        <v>3403181</v>
      </c>
      <c r="N23" s="95">
        <v>4312136</v>
      </c>
      <c r="O23" s="96">
        <v>2604352</v>
      </c>
      <c r="P23" s="95">
        <v>920687</v>
      </c>
      <c r="Q23" s="96">
        <v>2912760</v>
      </c>
      <c r="R23" s="36"/>
      <c r="S23" s="44">
        <v>56695108</v>
      </c>
      <c r="T23" s="86">
        <f t="shared" si="1"/>
        <v>0.17485413379933945</v>
      </c>
      <c r="U23" s="86">
        <f t="shared" si="2"/>
        <v>2.4706770114980642E-2</v>
      </c>
      <c r="V23" s="86">
        <f t="shared" si="3"/>
        <v>0.12606823149538757</v>
      </c>
      <c r="W23" s="44">
        <v>71046423</v>
      </c>
      <c r="X23" s="86">
        <f t="shared" si="4"/>
        <v>0.13953375245928989</v>
      </c>
      <c r="Y23" s="86">
        <f t="shared" si="5"/>
        <v>1.971602426768199E-2</v>
      </c>
      <c r="Z23" s="162">
        <f t="shared" si="6"/>
        <v>0.10060255954054154</v>
      </c>
    </row>
    <row r="24" spans="1:26" ht="27.95">
      <c r="A24" s="7" t="s">
        <v>105</v>
      </c>
      <c r="B24" s="33" t="s">
        <v>49</v>
      </c>
      <c r="C24" s="51">
        <v>2014</v>
      </c>
      <c r="D24" s="36" t="s">
        <v>52</v>
      </c>
      <c r="E24" s="136">
        <v>48204132</v>
      </c>
      <c r="F24" s="96">
        <v>46172958</v>
      </c>
      <c r="G24" s="112">
        <f t="shared" si="0"/>
        <v>4.3990553951514216E-2</v>
      </c>
      <c r="H24" s="209">
        <v>4</v>
      </c>
      <c r="I24" s="95">
        <v>10743827</v>
      </c>
      <c r="J24" s="130" t="s">
        <v>105</v>
      </c>
      <c r="K24" s="96">
        <v>12776298</v>
      </c>
      <c r="L24" s="94">
        <v>13582399</v>
      </c>
      <c r="M24" s="96">
        <v>15491594</v>
      </c>
      <c r="N24" s="94">
        <v>18654975</v>
      </c>
      <c r="O24" s="100">
        <v>12984892</v>
      </c>
      <c r="P24" s="94">
        <v>290518</v>
      </c>
      <c r="Q24" s="100">
        <v>126502</v>
      </c>
      <c r="R24" s="94"/>
      <c r="S24" s="250">
        <v>278750000</v>
      </c>
      <c r="T24" s="86">
        <f t="shared" si="1"/>
        <v>0.17292962152466368</v>
      </c>
      <c r="U24" s="86">
        <f t="shared" si="2"/>
        <v>3.8542877130044846E-2</v>
      </c>
      <c r="V24" s="86">
        <f t="shared" si="3"/>
        <v>0.11564977219730942</v>
      </c>
      <c r="W24" s="44">
        <v>274399000</v>
      </c>
      <c r="X24" s="86">
        <f t="shared" si="4"/>
        <v>0.17567167518832066</v>
      </c>
      <c r="Y24" s="86">
        <f t="shared" si="5"/>
        <v>3.9154031173582994E-2</v>
      </c>
      <c r="Z24" s="162">
        <f t="shared" si="6"/>
        <v>0.11748356954653624</v>
      </c>
    </row>
    <row r="25" spans="1:26" ht="27.95">
      <c r="A25" s="7" t="s">
        <v>61</v>
      </c>
      <c r="B25" s="33" t="s">
        <v>49</v>
      </c>
      <c r="C25" s="51">
        <v>2014</v>
      </c>
      <c r="D25" s="36" t="s">
        <v>59</v>
      </c>
      <c r="E25" s="136">
        <v>68227657</v>
      </c>
      <c r="F25" s="96">
        <v>82546040</v>
      </c>
      <c r="G25" s="112">
        <f t="shared" si="0"/>
        <v>-0.17345935674200724</v>
      </c>
      <c r="H25" s="209"/>
      <c r="I25" s="95">
        <v>7332577</v>
      </c>
      <c r="J25" s="130" t="s">
        <v>61</v>
      </c>
      <c r="K25" s="96">
        <v>13230611</v>
      </c>
      <c r="L25" s="94">
        <v>25391925</v>
      </c>
      <c r="M25" s="96">
        <v>24672718</v>
      </c>
      <c r="N25" s="94">
        <v>28531231</v>
      </c>
      <c r="O25" s="100">
        <v>37080028</v>
      </c>
      <c r="P25" s="94">
        <v>2172367</v>
      </c>
      <c r="Q25" s="100">
        <v>2158661</v>
      </c>
      <c r="R25" s="94"/>
      <c r="S25" s="39">
        <v>407824888</v>
      </c>
      <c r="T25" s="86">
        <f t="shared" si="1"/>
        <v>0.16729645249114861</v>
      </c>
      <c r="U25" s="86">
        <f t="shared" si="2"/>
        <v>1.7979719275984941E-2</v>
      </c>
      <c r="V25" s="86">
        <f t="shared" si="3"/>
        <v>0.13222134692279985</v>
      </c>
      <c r="W25" s="44">
        <v>373218246</v>
      </c>
      <c r="X25" s="86">
        <f t="shared" si="4"/>
        <v>0.18280900714591536</v>
      </c>
      <c r="Y25" s="86">
        <f t="shared" si="5"/>
        <v>1.9646887789081996E-2</v>
      </c>
      <c r="Z25" s="162">
        <f t="shared" si="6"/>
        <v>0.1444815642802201</v>
      </c>
    </row>
    <row r="26" spans="1:26" ht="27.95">
      <c r="A26" s="7" t="s">
        <v>111</v>
      </c>
      <c r="B26" s="33" t="s">
        <v>49</v>
      </c>
      <c r="C26" s="51">
        <v>2014</v>
      </c>
      <c r="D26" s="38" t="s">
        <v>54</v>
      </c>
      <c r="E26" s="136">
        <v>18669597</v>
      </c>
      <c r="F26" s="96">
        <v>18045336</v>
      </c>
      <c r="G26" s="112">
        <f t="shared" si="0"/>
        <v>3.4594035821776885E-2</v>
      </c>
      <c r="H26" s="209">
        <v>12</v>
      </c>
      <c r="I26" s="95">
        <v>1743263</v>
      </c>
      <c r="J26" s="130" t="s">
        <v>111</v>
      </c>
      <c r="K26" s="96">
        <v>5724000</v>
      </c>
      <c r="L26" s="95">
        <v>8733609</v>
      </c>
      <c r="M26" s="96">
        <v>5307165</v>
      </c>
      <c r="N26" s="95">
        <v>7719585</v>
      </c>
      <c r="O26" s="96">
        <v>6188000</v>
      </c>
      <c r="P26" s="94"/>
      <c r="R26" s="94"/>
      <c r="S26" s="36">
        <v>115266404</v>
      </c>
      <c r="T26" s="86">
        <f t="shared" si="1"/>
        <v>0.16196911113840248</v>
      </c>
      <c r="U26" s="86">
        <f t="shared" si="2"/>
        <v>1.5123773619241214E-2</v>
      </c>
      <c r="V26" s="86">
        <f t="shared" si="3"/>
        <v>0.14274058553956451</v>
      </c>
      <c r="W26" s="44">
        <v>114943131</v>
      </c>
      <c r="X26" s="86">
        <f t="shared" si="4"/>
        <v>0.16242464284359889</v>
      </c>
      <c r="Y26" s="86">
        <f t="shared" si="5"/>
        <v>1.5166308633092655E-2</v>
      </c>
      <c r="Z26" s="162">
        <f t="shared" si="6"/>
        <v>0.14314203777866466</v>
      </c>
    </row>
    <row r="27" spans="1:26">
      <c r="A27" s="7" t="s">
        <v>58</v>
      </c>
      <c r="B27" s="33" t="s">
        <v>49</v>
      </c>
      <c r="C27" s="51">
        <v>2014</v>
      </c>
      <c r="D27" s="36" t="s">
        <v>59</v>
      </c>
      <c r="E27" s="136">
        <v>93829403</v>
      </c>
      <c r="F27" s="96">
        <v>90704776</v>
      </c>
      <c r="G27" s="112">
        <f t="shared" si="0"/>
        <v>3.4448318355364223E-2</v>
      </c>
      <c r="H27" s="209">
        <v>2</v>
      </c>
      <c r="I27" s="95">
        <v>13464253</v>
      </c>
      <c r="J27" s="130" t="s">
        <v>58</v>
      </c>
      <c r="K27" s="96">
        <v>24729956</v>
      </c>
      <c r="L27" s="95">
        <v>32483503</v>
      </c>
      <c r="M27" s="96">
        <v>18065496</v>
      </c>
      <c r="N27" s="95">
        <v>37132763</v>
      </c>
      <c r="O27" s="96">
        <v>33726151</v>
      </c>
      <c r="P27" s="94">
        <v>1623542</v>
      </c>
      <c r="Q27" s="100">
        <v>2112934</v>
      </c>
      <c r="R27" s="94"/>
      <c r="S27" s="36">
        <v>584345439</v>
      </c>
      <c r="T27" s="86">
        <f t="shared" si="1"/>
        <v>0.16057180691026152</v>
      </c>
      <c r="U27" s="86">
        <f t="shared" si="2"/>
        <v>2.3041598515839531E-2</v>
      </c>
      <c r="V27" s="86">
        <f t="shared" si="3"/>
        <v>0.11913546569155305</v>
      </c>
      <c r="W27" s="44">
        <v>579743317</v>
      </c>
      <c r="X27" s="86">
        <f t="shared" si="4"/>
        <v>0.16184645902524478</v>
      </c>
      <c r="Y27" s="86">
        <f t="shared" si="5"/>
        <v>2.3224507476297479E-2</v>
      </c>
      <c r="Z27" s="162">
        <f t="shared" si="6"/>
        <v>0.1200811875852982</v>
      </c>
    </row>
    <row r="28" spans="1:26" ht="27.95">
      <c r="A28" s="7" t="s">
        <v>56</v>
      </c>
      <c r="B28" s="33" t="s">
        <v>49</v>
      </c>
      <c r="C28" s="51">
        <v>2014</v>
      </c>
      <c r="D28" s="38" t="s">
        <v>54</v>
      </c>
      <c r="E28" s="136">
        <v>124953087</v>
      </c>
      <c r="F28" s="96">
        <v>140705794</v>
      </c>
      <c r="G28" s="112">
        <f t="shared" si="0"/>
        <v>-0.1119549277409287</v>
      </c>
      <c r="H28" s="209"/>
      <c r="I28" s="95">
        <v>16603460</v>
      </c>
      <c r="J28" s="130" t="s">
        <v>56</v>
      </c>
      <c r="K28" s="96">
        <v>33261000</v>
      </c>
      <c r="L28" s="95">
        <v>28000905</v>
      </c>
      <c r="M28" s="96">
        <v>24640945</v>
      </c>
      <c r="N28" s="95">
        <v>63107767</v>
      </c>
      <c r="O28" s="100">
        <v>64228000</v>
      </c>
      <c r="P28" s="95">
        <v>1710995</v>
      </c>
      <c r="Q28" s="96">
        <v>1653000</v>
      </c>
      <c r="R28" s="95"/>
      <c r="S28" s="36">
        <v>789552296</v>
      </c>
      <c r="T28" s="86">
        <f t="shared" si="1"/>
        <v>0.15825815165509949</v>
      </c>
      <c r="U28" s="86">
        <f t="shared" si="2"/>
        <v>2.102895537650365E-2</v>
      </c>
      <c r="V28" s="86">
        <f t="shared" si="3"/>
        <v>0.11539282763354791</v>
      </c>
      <c r="W28" s="44">
        <v>738808427</v>
      </c>
      <c r="X28" s="86">
        <f t="shared" si="4"/>
        <v>0.16912785836429015</v>
      </c>
      <c r="Y28" s="86">
        <f t="shared" si="5"/>
        <v>2.2473295367541876E-2</v>
      </c>
      <c r="Z28" s="162">
        <f t="shared" si="6"/>
        <v>0.12331839847841909</v>
      </c>
    </row>
    <row r="29" spans="1:26" ht="27.95">
      <c r="A29" s="7" t="s">
        <v>94</v>
      </c>
      <c r="B29" s="33" t="s">
        <v>82</v>
      </c>
      <c r="C29" s="51">
        <v>2014</v>
      </c>
      <c r="D29" s="38" t="s">
        <v>54</v>
      </c>
      <c r="E29" s="136">
        <v>9899620</v>
      </c>
      <c r="F29" s="96">
        <v>10833800</v>
      </c>
      <c r="G29" s="112">
        <f t="shared" si="0"/>
        <v>-8.6228285550776274E-2</v>
      </c>
      <c r="H29" s="209"/>
      <c r="I29" s="95">
        <v>2248273</v>
      </c>
      <c r="J29" s="130" t="s">
        <v>94</v>
      </c>
      <c r="K29" s="96">
        <v>4830639</v>
      </c>
      <c r="L29" s="95">
        <v>1224286</v>
      </c>
      <c r="M29" s="96">
        <v>244064</v>
      </c>
      <c r="N29" s="95">
        <v>3876519</v>
      </c>
      <c r="O29" s="96">
        <v>3002855</v>
      </c>
      <c r="P29" s="94">
        <v>0</v>
      </c>
      <c r="Q29" s="254"/>
      <c r="R29" s="35"/>
      <c r="S29" s="44">
        <v>62591143</v>
      </c>
      <c r="T29" s="86">
        <f t="shared" si="1"/>
        <v>0.15816327239782152</v>
      </c>
      <c r="U29" s="86">
        <f t="shared" si="2"/>
        <v>3.5919986314996676E-2</v>
      </c>
      <c r="V29" s="86">
        <f t="shared" si="3"/>
        <v>8.1494038221989334E-2</v>
      </c>
      <c r="W29" s="44">
        <v>61815621</v>
      </c>
      <c r="X29" s="86">
        <f t="shared" si="4"/>
        <v>0.16014754587679383</v>
      </c>
      <c r="Y29" s="86">
        <f t="shared" si="5"/>
        <v>3.6370628712117929E-2</v>
      </c>
      <c r="Z29" s="162">
        <f t="shared" si="6"/>
        <v>8.2516440302363062E-2</v>
      </c>
    </row>
    <row r="30" spans="1:26">
      <c r="A30" s="7" t="s">
        <v>95</v>
      </c>
      <c r="B30" s="33" t="s">
        <v>79</v>
      </c>
      <c r="C30" s="51">
        <v>2014</v>
      </c>
      <c r="D30" s="36" t="s">
        <v>50</v>
      </c>
      <c r="E30" s="136">
        <v>3478989</v>
      </c>
      <c r="F30" s="96">
        <v>1577175</v>
      </c>
      <c r="G30" s="112">
        <f t="shared" si="0"/>
        <v>1.2058357506300823</v>
      </c>
      <c r="H30" s="209">
        <v>25</v>
      </c>
      <c r="I30" s="95">
        <v>140464</v>
      </c>
      <c r="J30" s="130" t="s">
        <v>95</v>
      </c>
      <c r="K30" s="96">
        <v>280181</v>
      </c>
      <c r="L30" s="95">
        <v>734257</v>
      </c>
      <c r="M30" s="96">
        <v>335375</v>
      </c>
      <c r="N30" s="95">
        <v>2601618</v>
      </c>
      <c r="O30" s="96">
        <v>948405</v>
      </c>
      <c r="P30" s="95">
        <v>0</v>
      </c>
      <c r="Q30" s="247"/>
      <c r="R30" s="36"/>
      <c r="S30" s="246">
        <v>22767964</v>
      </c>
      <c r="T30" s="86">
        <f t="shared" si="1"/>
        <v>0.15280193696722288</v>
      </c>
      <c r="U30" s="86">
        <f t="shared" si="2"/>
        <v>6.169370260775184E-3</v>
      </c>
      <c r="V30" s="86">
        <f t="shared" si="3"/>
        <v>0.14651617509584958</v>
      </c>
      <c r="W30" s="44">
        <v>22624580</v>
      </c>
      <c r="X30" s="86">
        <f t="shared" si="4"/>
        <v>0.15377032413419386</v>
      </c>
      <c r="Y30" s="86">
        <f t="shared" si="5"/>
        <v>6.208468842294531E-3</v>
      </c>
      <c r="Z30" s="162">
        <f t="shared" si="6"/>
        <v>0.14744472604574316</v>
      </c>
    </row>
    <row r="31" spans="1:26">
      <c r="A31" s="7" t="s">
        <v>117</v>
      </c>
      <c r="B31" s="33" t="s">
        <v>82</v>
      </c>
      <c r="C31" s="51">
        <v>2014</v>
      </c>
      <c r="D31" s="36" t="s">
        <v>50</v>
      </c>
      <c r="E31" s="136">
        <v>2535114</v>
      </c>
      <c r="F31" s="96">
        <v>1228681</v>
      </c>
      <c r="G31" s="112">
        <f t="shared" si="0"/>
        <v>1.063280867857483</v>
      </c>
      <c r="H31" s="209">
        <v>27</v>
      </c>
      <c r="I31" s="95">
        <v>339610</v>
      </c>
      <c r="J31" s="130" t="s">
        <v>117</v>
      </c>
      <c r="K31" s="96">
        <v>213322</v>
      </c>
      <c r="L31" s="95">
        <v>176089</v>
      </c>
      <c r="M31" s="96">
        <v>268236</v>
      </c>
      <c r="N31" s="95">
        <v>1654782</v>
      </c>
      <c r="O31" s="96">
        <v>632530</v>
      </c>
      <c r="P31" s="94">
        <v>0</v>
      </c>
      <c r="Q31" s="254"/>
      <c r="R31" s="35"/>
      <c r="S31" s="246">
        <v>17651564</v>
      </c>
      <c r="T31" s="86">
        <f t="shared" si="1"/>
        <v>0.14361979482384676</v>
      </c>
      <c r="U31" s="86">
        <f t="shared" si="2"/>
        <v>1.9239654911032245E-2</v>
      </c>
      <c r="V31" s="86">
        <f t="shared" si="3"/>
        <v>0.10372287690767798</v>
      </c>
      <c r="W31" s="44">
        <v>19261647</v>
      </c>
      <c r="X31" s="86">
        <f t="shared" si="4"/>
        <v>0.13161460180430054</v>
      </c>
      <c r="Y31" s="86">
        <f t="shared" si="5"/>
        <v>1.7631410231949533E-2</v>
      </c>
      <c r="Z31" s="162">
        <f t="shared" si="6"/>
        <v>9.5052671248725518E-2</v>
      </c>
    </row>
    <row r="32" spans="1:26" ht="27.95">
      <c r="A32" s="7" t="s">
        <v>91</v>
      </c>
      <c r="B32" s="33" t="s">
        <v>49</v>
      </c>
      <c r="C32" s="51">
        <v>2014</v>
      </c>
      <c r="D32" s="36" t="s">
        <v>52</v>
      </c>
      <c r="E32" s="136">
        <v>26632378</v>
      </c>
      <c r="F32" s="96">
        <v>23754211</v>
      </c>
      <c r="G32" s="112">
        <f t="shared" si="0"/>
        <v>0.1211644958445473</v>
      </c>
      <c r="H32" s="209">
        <v>10</v>
      </c>
      <c r="I32" s="95">
        <v>5784878</v>
      </c>
      <c r="J32" s="130" t="s">
        <v>91</v>
      </c>
      <c r="K32" s="96">
        <v>6120508</v>
      </c>
      <c r="L32" s="95">
        <v>4414759</v>
      </c>
      <c r="M32" s="100">
        <v>13051570</v>
      </c>
      <c r="N32" s="95">
        <v>15779324</v>
      </c>
      <c r="O32" s="96">
        <v>3881649</v>
      </c>
      <c r="P32" s="95">
        <v>0</v>
      </c>
      <c r="Q32" s="96">
        <v>0</v>
      </c>
      <c r="R32" s="95"/>
      <c r="S32" s="246">
        <v>185907000</v>
      </c>
      <c r="T32" s="86">
        <f t="shared" si="1"/>
        <v>0.14325645618508179</v>
      </c>
      <c r="U32" s="86">
        <f t="shared" si="2"/>
        <v>3.1117053150231031E-2</v>
      </c>
      <c r="V32" s="86">
        <f t="shared" si="3"/>
        <v>0.10862465103519502</v>
      </c>
      <c r="W32" s="44">
        <v>173453000</v>
      </c>
      <c r="X32" s="86">
        <f t="shared" si="4"/>
        <v>0.1535423313520089</v>
      </c>
      <c r="Y32" s="86">
        <f t="shared" si="5"/>
        <v>3.3351270949479109E-2</v>
      </c>
      <c r="Z32" s="162">
        <f t="shared" si="6"/>
        <v>0.1164239476976472</v>
      </c>
    </row>
    <row r="33" spans="1:26">
      <c r="A33" s="7" t="s">
        <v>126</v>
      </c>
      <c r="B33" s="33" t="s">
        <v>82</v>
      </c>
      <c r="C33" s="51">
        <v>2014</v>
      </c>
      <c r="D33" s="36" t="s">
        <v>50</v>
      </c>
      <c r="E33" s="136">
        <v>2190708</v>
      </c>
      <c r="F33" s="96">
        <v>2895294</v>
      </c>
      <c r="G33" s="112">
        <f t="shared" si="0"/>
        <v>-0.24335559704817541</v>
      </c>
      <c r="H33" s="209"/>
      <c r="I33" s="95">
        <v>206909</v>
      </c>
      <c r="J33" s="130" t="s">
        <v>126</v>
      </c>
      <c r="K33" s="96">
        <v>559512</v>
      </c>
      <c r="L33" s="95">
        <v>83359</v>
      </c>
      <c r="M33" s="96">
        <v>592326</v>
      </c>
      <c r="N33" s="95">
        <v>1806814</v>
      </c>
      <c r="O33" s="96">
        <v>1697210</v>
      </c>
      <c r="P33" s="95">
        <v>67828</v>
      </c>
      <c r="Q33" s="96">
        <v>42396</v>
      </c>
      <c r="R33" s="36"/>
      <c r="S33" s="246">
        <v>15763116</v>
      </c>
      <c r="T33" s="86">
        <f t="shared" si="1"/>
        <v>0.13897683681322906</v>
      </c>
      <c r="U33" s="86">
        <f t="shared" si="2"/>
        <v>1.3126148408728324E-2</v>
      </c>
      <c r="V33" s="86">
        <f t="shared" si="3"/>
        <v>0.11991112670870405</v>
      </c>
      <c r="W33" s="44">
        <v>17702937</v>
      </c>
      <c r="X33" s="86">
        <f t="shared" si="4"/>
        <v>0.12374827973459997</v>
      </c>
      <c r="Y33" s="86">
        <f t="shared" si="5"/>
        <v>1.1687834623147561E-2</v>
      </c>
      <c r="Z33" s="162">
        <f t="shared" si="6"/>
        <v>0.10677171816179429</v>
      </c>
    </row>
    <row r="34" spans="1:26">
      <c r="A34" s="7" t="s">
        <v>93</v>
      </c>
      <c r="B34" s="33" t="s">
        <v>49</v>
      </c>
      <c r="C34" s="51">
        <v>2014</v>
      </c>
      <c r="D34" s="36" t="s">
        <v>52</v>
      </c>
      <c r="E34" s="136">
        <v>16202279</v>
      </c>
      <c r="F34" s="96">
        <v>20493136</v>
      </c>
      <c r="G34" s="112">
        <f t="shared" ref="G34:G60" si="7">(E34-F34)/F34</f>
        <v>-0.20938020418153669</v>
      </c>
      <c r="H34" s="209"/>
      <c r="I34" s="95">
        <v>7364617</v>
      </c>
      <c r="J34" s="130" t="s">
        <v>93</v>
      </c>
      <c r="K34" s="96">
        <v>8617698</v>
      </c>
      <c r="L34" s="95">
        <v>6573876</v>
      </c>
      <c r="M34" s="100">
        <v>3533508</v>
      </c>
      <c r="N34" s="94">
        <v>1236321</v>
      </c>
      <c r="O34" s="96">
        <v>7439511</v>
      </c>
      <c r="P34" s="95">
        <v>277266</v>
      </c>
      <c r="Q34" s="100">
        <v>346290</v>
      </c>
      <c r="R34" s="95"/>
      <c r="S34" s="246">
        <v>118458000</v>
      </c>
      <c r="T34" s="86">
        <f t="shared" ref="T34:T57" si="8">E34/S34</f>
        <v>0.13677657059886206</v>
      </c>
      <c r="U34" s="86">
        <f t="shared" ref="U34:U57" si="9">I34/S34</f>
        <v>6.2170701852133248E-2</v>
      </c>
      <c r="V34" s="86">
        <f t="shared" ref="V34:V60" si="10">(L34+N34)/S34</f>
        <v>6.5932203819075122E-2</v>
      </c>
      <c r="W34" s="44">
        <v>113507000</v>
      </c>
      <c r="X34" s="86">
        <f t="shared" ref="X34:X60" si="11">E34/W34</f>
        <v>0.14274255332270255</v>
      </c>
      <c r="Y34" s="86">
        <f t="shared" ref="Y34:Y60" si="12">I34/W34</f>
        <v>6.4882491828697791E-2</v>
      </c>
      <c r="Z34" s="162">
        <f t="shared" ref="Z34:Z60" si="13">(L34+N34)/W34</f>
        <v>6.8808064700855459E-2</v>
      </c>
    </row>
    <row r="35" spans="1:26" ht="27.95">
      <c r="A35" s="7" t="s">
        <v>85</v>
      </c>
      <c r="B35" s="33" t="s">
        <v>79</v>
      </c>
      <c r="C35" s="51">
        <v>2014</v>
      </c>
      <c r="D35" s="38" t="s">
        <v>54</v>
      </c>
      <c r="E35" s="136">
        <v>12794620</v>
      </c>
      <c r="F35" s="96">
        <v>15640033</v>
      </c>
      <c r="G35" s="112">
        <f t="shared" si="7"/>
        <v>-0.18193139362301858</v>
      </c>
      <c r="H35" s="209"/>
      <c r="I35" s="95">
        <v>2230862</v>
      </c>
      <c r="J35" s="130" t="s">
        <v>85</v>
      </c>
      <c r="K35" s="96">
        <v>5378000</v>
      </c>
      <c r="L35" s="95">
        <v>83717</v>
      </c>
      <c r="M35" s="247"/>
      <c r="N35" s="95">
        <v>9039816</v>
      </c>
      <c r="O35" s="96">
        <v>9036000</v>
      </c>
      <c r="P35" s="95">
        <v>395871</v>
      </c>
      <c r="Q35" s="96">
        <v>210000</v>
      </c>
      <c r="R35" s="36"/>
      <c r="S35" s="36">
        <v>95188540</v>
      </c>
      <c r="T35" s="86">
        <f t="shared" si="8"/>
        <v>0.13441344935010033</v>
      </c>
      <c r="U35" s="86">
        <f t="shared" si="9"/>
        <v>2.3436245581663507E-2</v>
      </c>
      <c r="V35" s="86">
        <f t="shared" si="10"/>
        <v>9.5846968553147255E-2</v>
      </c>
      <c r="W35" s="44">
        <v>90599199</v>
      </c>
      <c r="X35" s="86">
        <f t="shared" si="11"/>
        <v>0.14122221985649122</v>
      </c>
      <c r="Y35" s="86">
        <f t="shared" si="12"/>
        <v>2.4623418580113497E-2</v>
      </c>
      <c r="Z35" s="162">
        <f t="shared" si="13"/>
        <v>0.10070213755421834</v>
      </c>
    </row>
    <row r="36" spans="1:26">
      <c r="A36" s="7" t="s">
        <v>102</v>
      </c>
      <c r="B36" s="33" t="s">
        <v>82</v>
      </c>
      <c r="C36" s="51">
        <v>2014</v>
      </c>
      <c r="D36" s="36" t="s">
        <v>50</v>
      </c>
      <c r="E36" s="136">
        <v>2096884</v>
      </c>
      <c r="F36" s="96">
        <v>2196977</v>
      </c>
      <c r="G36" s="112">
        <f t="shared" si="7"/>
        <v>-4.5559420967993751E-2</v>
      </c>
      <c r="H36" s="209"/>
      <c r="I36" s="95">
        <v>174429</v>
      </c>
      <c r="J36" s="130" t="s">
        <v>102</v>
      </c>
      <c r="K36" s="96">
        <v>237235</v>
      </c>
      <c r="L36" s="95">
        <v>212442</v>
      </c>
      <c r="M36" s="96">
        <v>609436</v>
      </c>
      <c r="N36" s="95">
        <v>1646931</v>
      </c>
      <c r="O36" s="96">
        <v>1058627</v>
      </c>
      <c r="P36" s="95">
        <v>0</v>
      </c>
      <c r="Q36" s="254"/>
      <c r="R36" s="36"/>
      <c r="S36" s="44">
        <v>16110853</v>
      </c>
      <c r="T36" s="86">
        <f t="shared" si="8"/>
        <v>0.13015350583857974</v>
      </c>
      <c r="U36" s="86">
        <f t="shared" si="9"/>
        <v>1.0826801039026302E-2</v>
      </c>
      <c r="V36" s="86">
        <f t="shared" si="10"/>
        <v>0.11541120758782915</v>
      </c>
      <c r="W36" s="44">
        <v>16153822</v>
      </c>
      <c r="X36" s="86">
        <f t="shared" si="11"/>
        <v>0.12980729885472306</v>
      </c>
      <c r="Y36" s="86">
        <f t="shared" si="12"/>
        <v>1.0798001859869448E-2</v>
      </c>
      <c r="Z36" s="162">
        <f t="shared" si="13"/>
        <v>0.11510421496534999</v>
      </c>
    </row>
    <row r="37" spans="1:26" ht="27.95">
      <c r="A37" s="7" t="s">
        <v>130</v>
      </c>
      <c r="B37" s="33" t="s">
        <v>82</v>
      </c>
      <c r="C37" s="51">
        <v>2014</v>
      </c>
      <c r="D37" s="36" t="s">
        <v>50</v>
      </c>
      <c r="E37" s="136">
        <v>867657</v>
      </c>
      <c r="F37" s="96">
        <v>905663</v>
      </c>
      <c r="G37" s="112">
        <f t="shared" si="7"/>
        <v>-4.1964836810160069E-2</v>
      </c>
      <c r="H37" s="209"/>
      <c r="I37" s="95">
        <v>150708</v>
      </c>
      <c r="J37" s="130" t="s">
        <v>130</v>
      </c>
      <c r="K37" s="96">
        <v>102521</v>
      </c>
      <c r="L37" s="95">
        <v>470450</v>
      </c>
      <c r="M37" s="96">
        <v>460050</v>
      </c>
      <c r="N37" s="95">
        <v>199117</v>
      </c>
      <c r="O37" s="96">
        <v>321509</v>
      </c>
      <c r="P37" s="95">
        <v>0</v>
      </c>
      <c r="Q37" s="247"/>
      <c r="R37" s="36"/>
      <c r="S37" s="36">
        <v>7221126</v>
      </c>
      <c r="T37" s="86">
        <f t="shared" si="8"/>
        <v>0.12015536081215035</v>
      </c>
      <c r="U37" s="86">
        <f t="shared" si="9"/>
        <v>2.087042934855312E-2</v>
      </c>
      <c r="V37" s="86">
        <f t="shared" si="10"/>
        <v>9.2723350901230642E-2</v>
      </c>
      <c r="W37" s="44">
        <v>8793030</v>
      </c>
      <c r="X37" s="86">
        <f t="shared" si="11"/>
        <v>9.8675541878055689E-2</v>
      </c>
      <c r="Y37" s="86">
        <f t="shared" si="12"/>
        <v>1.7139484341575088E-2</v>
      </c>
      <c r="Z37" s="162">
        <f t="shared" si="13"/>
        <v>7.6147471349466561E-2</v>
      </c>
    </row>
    <row r="38" spans="1:26" ht="27.95">
      <c r="A38" s="7" t="s">
        <v>108</v>
      </c>
      <c r="B38" s="33" t="s">
        <v>79</v>
      </c>
      <c r="C38" s="51">
        <v>2014</v>
      </c>
      <c r="D38" s="38" t="s">
        <v>54</v>
      </c>
      <c r="E38" s="136">
        <v>10259026</v>
      </c>
      <c r="F38" s="96">
        <v>11111935</v>
      </c>
      <c r="G38" s="112">
        <f t="shared" si="7"/>
        <v>-7.6756118533810716E-2</v>
      </c>
      <c r="H38" s="209"/>
      <c r="I38" s="95">
        <v>1750713</v>
      </c>
      <c r="J38" s="130" t="s">
        <v>108</v>
      </c>
      <c r="K38" s="96">
        <v>2710288</v>
      </c>
      <c r="L38" s="95">
        <v>2098031</v>
      </c>
      <c r="M38" s="96">
        <v>2914166</v>
      </c>
      <c r="N38" s="95">
        <v>3983860</v>
      </c>
      <c r="O38" s="96">
        <v>3043960</v>
      </c>
      <c r="P38" s="95">
        <v>0</v>
      </c>
      <c r="Q38" s="96">
        <v>29380</v>
      </c>
      <c r="R38" s="36"/>
      <c r="S38" s="36">
        <v>88173274</v>
      </c>
      <c r="T38" s="86">
        <f t="shared" si="8"/>
        <v>0.11635074365050797</v>
      </c>
      <c r="U38" s="86">
        <f t="shared" si="9"/>
        <v>1.9855370233842061E-2</v>
      </c>
      <c r="V38" s="86">
        <f t="shared" si="10"/>
        <v>6.897658127110036E-2</v>
      </c>
      <c r="W38" s="44">
        <v>92695940</v>
      </c>
      <c r="X38" s="86">
        <f t="shared" si="11"/>
        <v>0.11067395184729774</v>
      </c>
      <c r="Y38" s="86">
        <f t="shared" si="12"/>
        <v>1.8886620061245401E-2</v>
      </c>
      <c r="Z38" s="162">
        <f t="shared" si="13"/>
        <v>6.5611190738235139E-2</v>
      </c>
    </row>
    <row r="39" spans="1:26" ht="27.95">
      <c r="A39" s="7" t="s">
        <v>77</v>
      </c>
      <c r="B39" s="33" t="s">
        <v>49</v>
      </c>
      <c r="C39" s="51">
        <v>2014</v>
      </c>
      <c r="D39" s="38" t="s">
        <v>54</v>
      </c>
      <c r="E39" s="136">
        <v>10741588</v>
      </c>
      <c r="F39" s="96">
        <v>5862511</v>
      </c>
      <c r="G39" s="112">
        <f t="shared" si="7"/>
        <v>0.83225037871997165</v>
      </c>
      <c r="H39" s="209">
        <v>16</v>
      </c>
      <c r="I39" s="95">
        <v>274621</v>
      </c>
      <c r="J39" s="130" t="s">
        <v>77</v>
      </c>
      <c r="K39" s="96">
        <v>557097</v>
      </c>
      <c r="L39" s="95">
        <v>5349226</v>
      </c>
      <c r="M39" s="96">
        <v>3086302</v>
      </c>
      <c r="N39" s="95">
        <v>2961507</v>
      </c>
      <c r="O39" s="96">
        <v>1080558</v>
      </c>
      <c r="P39" s="94">
        <v>148836</v>
      </c>
      <c r="Q39" s="96">
        <v>91569</v>
      </c>
      <c r="R39" s="94"/>
      <c r="S39" s="44">
        <v>92766441</v>
      </c>
      <c r="T39" s="86">
        <f t="shared" si="8"/>
        <v>0.11579174412867688</v>
      </c>
      <c r="U39" s="86">
        <f t="shared" si="9"/>
        <v>2.9603485596693311E-3</v>
      </c>
      <c r="V39" s="86">
        <f t="shared" si="10"/>
        <v>8.9587709848650984E-2</v>
      </c>
      <c r="W39" s="44">
        <v>62435144</v>
      </c>
      <c r="X39" s="86">
        <f t="shared" si="11"/>
        <v>0.17204393730556625</v>
      </c>
      <c r="Y39" s="86">
        <f t="shared" si="12"/>
        <v>4.3985003061737154E-3</v>
      </c>
      <c r="Z39" s="162">
        <f t="shared" si="13"/>
        <v>0.13310985556468005</v>
      </c>
    </row>
    <row r="40" spans="1:26">
      <c r="A40" s="7" t="s">
        <v>81</v>
      </c>
      <c r="B40" s="33" t="s">
        <v>82</v>
      </c>
      <c r="C40" s="51">
        <v>2014</v>
      </c>
      <c r="D40" s="36" t="s">
        <v>50</v>
      </c>
      <c r="E40" s="136">
        <v>9526858</v>
      </c>
      <c r="F40" s="96">
        <v>6088743</v>
      </c>
      <c r="G40" s="112">
        <f t="shared" si="7"/>
        <v>0.56466745270739793</v>
      </c>
      <c r="H40" s="209">
        <v>18</v>
      </c>
      <c r="I40" s="95">
        <v>3549188</v>
      </c>
      <c r="J40" s="130" t="s">
        <v>81</v>
      </c>
      <c r="K40" s="96">
        <v>4684887</v>
      </c>
      <c r="L40" s="95">
        <v>0</v>
      </c>
      <c r="M40" s="247"/>
      <c r="N40" s="95">
        <v>611706</v>
      </c>
      <c r="O40" s="96">
        <v>637369</v>
      </c>
      <c r="P40" s="94">
        <v>0</v>
      </c>
      <c r="Q40" s="247"/>
      <c r="R40" s="35"/>
      <c r="S40" s="36">
        <v>82617147</v>
      </c>
      <c r="T40" s="86">
        <f t="shared" si="8"/>
        <v>0.11531332593704791</v>
      </c>
      <c r="U40" s="86">
        <f t="shared" si="9"/>
        <v>4.2959459735398511E-2</v>
      </c>
      <c r="V40" s="86">
        <f t="shared" si="10"/>
        <v>7.4041046224944075E-3</v>
      </c>
      <c r="W40" s="44">
        <v>75506642</v>
      </c>
      <c r="X40" s="86">
        <f t="shared" si="11"/>
        <v>0.12617244983560519</v>
      </c>
      <c r="Y40" s="86">
        <f t="shared" si="12"/>
        <v>4.7004977389936108E-2</v>
      </c>
      <c r="Z40" s="162">
        <f t="shared" si="13"/>
        <v>8.1013535206611361E-3</v>
      </c>
    </row>
    <row r="41" spans="1:26" ht="27.95">
      <c r="A41" s="7" t="s">
        <v>99</v>
      </c>
      <c r="B41" s="33" t="s">
        <v>79</v>
      </c>
      <c r="C41" s="51">
        <v>2014</v>
      </c>
      <c r="D41" s="38" t="s">
        <v>54</v>
      </c>
      <c r="E41" s="136">
        <v>8201414</v>
      </c>
      <c r="F41" s="96">
        <v>7088717</v>
      </c>
      <c r="G41" s="112">
        <f t="shared" si="7"/>
        <v>0.15696733273454139</v>
      </c>
      <c r="H41" s="209">
        <v>20</v>
      </c>
      <c r="I41" s="95">
        <v>1294398</v>
      </c>
      <c r="J41" s="130" t="s">
        <v>99</v>
      </c>
      <c r="K41" s="96">
        <v>2209302</v>
      </c>
      <c r="L41" s="95">
        <v>557992</v>
      </c>
      <c r="M41" s="96">
        <v>671201</v>
      </c>
      <c r="N41" s="95">
        <v>2926295</v>
      </c>
      <c r="O41" s="96">
        <v>327377</v>
      </c>
      <c r="P41" s="94">
        <v>0</v>
      </c>
      <c r="Q41" s="96">
        <v>98907</v>
      </c>
      <c r="R41" s="35"/>
      <c r="S41" s="36">
        <v>72318243</v>
      </c>
      <c r="T41" s="86">
        <f t="shared" si="8"/>
        <v>0.11340726295023512</v>
      </c>
      <c r="U41" s="86">
        <f t="shared" si="9"/>
        <v>1.7898637277457087E-2</v>
      </c>
      <c r="V41" s="86">
        <f t="shared" si="10"/>
        <v>4.817991775602181E-2</v>
      </c>
      <c r="W41" s="44">
        <v>73034952</v>
      </c>
      <c r="X41" s="86">
        <f t="shared" si="11"/>
        <v>0.11229437105675102</v>
      </c>
      <c r="Y41" s="86">
        <f t="shared" si="12"/>
        <v>1.7722993779745348E-2</v>
      </c>
      <c r="Z41" s="162">
        <f t="shared" si="13"/>
        <v>4.7707116997899854E-2</v>
      </c>
    </row>
    <row r="42" spans="1:26" ht="27.95">
      <c r="A42" s="7" t="s">
        <v>106</v>
      </c>
      <c r="B42" s="33" t="s">
        <v>79</v>
      </c>
      <c r="C42" s="51">
        <v>2014</v>
      </c>
      <c r="D42" s="38" t="s">
        <v>54</v>
      </c>
      <c r="E42" s="136">
        <v>12034211</v>
      </c>
      <c r="F42" s="96">
        <v>9539154</v>
      </c>
      <c r="G42" s="112">
        <f t="shared" si="7"/>
        <v>0.26155956807071151</v>
      </c>
      <c r="H42" s="209">
        <v>15</v>
      </c>
      <c r="I42" s="95">
        <v>2840284</v>
      </c>
      <c r="J42" s="130" t="s">
        <v>106</v>
      </c>
      <c r="K42" s="96">
        <v>3471890</v>
      </c>
      <c r="L42" s="95">
        <v>6823238</v>
      </c>
      <c r="M42" s="96">
        <v>3945001</v>
      </c>
      <c r="N42" s="95">
        <v>0</v>
      </c>
      <c r="O42" s="247"/>
      <c r="P42" s="95">
        <v>0</v>
      </c>
      <c r="Q42" s="256"/>
      <c r="R42" s="36"/>
      <c r="S42" s="39">
        <v>106966794</v>
      </c>
      <c r="T42" s="86">
        <f t="shared" si="8"/>
        <v>0.1125041758286221</v>
      </c>
      <c r="U42" s="86">
        <f t="shared" si="9"/>
        <v>2.6552950628771766E-2</v>
      </c>
      <c r="V42" s="86">
        <f t="shared" si="10"/>
        <v>6.3788375297103878E-2</v>
      </c>
      <c r="W42" s="46">
        <v>109629062</v>
      </c>
      <c r="X42" s="86">
        <f t="shared" si="11"/>
        <v>0.10977208762399153</v>
      </c>
      <c r="Y42" s="86">
        <f t="shared" si="12"/>
        <v>2.5908130090541139E-2</v>
      </c>
      <c r="Z42" s="162">
        <f t="shared" si="13"/>
        <v>6.2239317526952845E-2</v>
      </c>
    </row>
    <row r="43" spans="1:26" ht="27.95">
      <c r="A43" s="7" t="s">
        <v>110</v>
      </c>
      <c r="B43" s="33" t="s">
        <v>79</v>
      </c>
      <c r="C43" s="51">
        <v>2014</v>
      </c>
      <c r="D43" s="38" t="s">
        <v>54</v>
      </c>
      <c r="E43" s="136">
        <v>5121993</v>
      </c>
      <c r="F43" s="100">
        <v>4149525</v>
      </c>
      <c r="G43" s="112">
        <f t="shared" si="7"/>
        <v>0.23435646248667016</v>
      </c>
      <c r="H43" s="209">
        <v>22</v>
      </c>
      <c r="I43" s="95">
        <v>1208371</v>
      </c>
      <c r="J43" s="130" t="s">
        <v>110</v>
      </c>
      <c r="K43" s="96">
        <v>1494560</v>
      </c>
      <c r="L43" s="95">
        <v>1241112</v>
      </c>
      <c r="M43" s="96">
        <v>798877</v>
      </c>
      <c r="N43" s="94">
        <v>798491</v>
      </c>
      <c r="O43" s="96">
        <v>0</v>
      </c>
      <c r="P43" s="94">
        <v>0</v>
      </c>
      <c r="Q43" s="100">
        <v>107386</v>
      </c>
      <c r="R43" s="35"/>
      <c r="S43" s="39">
        <v>45657152</v>
      </c>
      <c r="T43" s="86">
        <f t="shared" si="8"/>
        <v>0.11218380419348101</v>
      </c>
      <c r="U43" s="86">
        <f t="shared" si="9"/>
        <v>2.6466193073102762E-2</v>
      </c>
      <c r="V43" s="86">
        <f t="shared" si="10"/>
        <v>4.4672146874163328E-2</v>
      </c>
      <c r="W43" s="33">
        <v>48136249</v>
      </c>
      <c r="X43" s="86">
        <f t="shared" si="11"/>
        <v>0.10640615142239272</v>
      </c>
      <c r="Y43" s="86">
        <f t="shared" si="12"/>
        <v>2.5103140047326913E-2</v>
      </c>
      <c r="Z43" s="162">
        <f t="shared" si="13"/>
        <v>4.2371456903507375E-2</v>
      </c>
    </row>
    <row r="44" spans="1:26">
      <c r="A44" s="7" t="s">
        <v>87</v>
      </c>
      <c r="B44" s="33" t="s">
        <v>79</v>
      </c>
      <c r="C44" s="51">
        <v>2014</v>
      </c>
      <c r="D44" s="36" t="s">
        <v>59</v>
      </c>
      <c r="E44" s="136">
        <v>2525402</v>
      </c>
      <c r="F44" s="96">
        <v>2261372</v>
      </c>
      <c r="G44" s="112">
        <f t="shared" si="7"/>
        <v>0.11675655310139155</v>
      </c>
      <c r="H44" s="209">
        <v>29</v>
      </c>
      <c r="I44" s="95">
        <v>635968</v>
      </c>
      <c r="J44" s="130" t="s">
        <v>87</v>
      </c>
      <c r="K44" s="96">
        <v>1101848</v>
      </c>
      <c r="L44" s="95">
        <v>1151812</v>
      </c>
      <c r="M44" s="96">
        <v>626113</v>
      </c>
      <c r="N44" s="95">
        <v>0</v>
      </c>
      <c r="O44" s="247"/>
      <c r="P44" s="94">
        <v>0</v>
      </c>
      <c r="Q44" s="254"/>
      <c r="R44" s="35"/>
      <c r="S44" s="43">
        <v>22541103</v>
      </c>
      <c r="T44" s="86">
        <f t="shared" si="8"/>
        <v>0.11203542257892171</v>
      </c>
      <c r="U44" s="86">
        <f t="shared" si="9"/>
        <v>2.8213703650615499E-2</v>
      </c>
      <c r="V44" s="86">
        <f t="shared" si="10"/>
        <v>5.1098298073523729E-2</v>
      </c>
      <c r="W44" s="43">
        <v>20838525</v>
      </c>
      <c r="X44" s="86">
        <f t="shared" si="11"/>
        <v>0.12118909567735721</v>
      </c>
      <c r="Y44" s="86">
        <f t="shared" si="12"/>
        <v>3.0518858700411856E-2</v>
      </c>
      <c r="Z44" s="162">
        <f t="shared" si="13"/>
        <v>5.5273201918082014E-2</v>
      </c>
    </row>
    <row r="45" spans="1:26" ht="27.95">
      <c r="A45" s="7" t="s">
        <v>115</v>
      </c>
      <c r="B45" s="33" t="s">
        <v>82</v>
      </c>
      <c r="C45" s="51">
        <v>2014</v>
      </c>
      <c r="D45" s="36" t="s">
        <v>50</v>
      </c>
      <c r="E45" s="136">
        <v>6281695</v>
      </c>
      <c r="F45" s="96">
        <v>8843783</v>
      </c>
      <c r="G45" s="112">
        <f t="shared" si="7"/>
        <v>-0.28970498258494132</v>
      </c>
      <c r="H45" s="209"/>
      <c r="I45" s="95">
        <v>1966068</v>
      </c>
      <c r="J45" s="130" t="s">
        <v>115</v>
      </c>
      <c r="K45" s="96">
        <v>2611463</v>
      </c>
      <c r="L45" s="95">
        <v>754790</v>
      </c>
      <c r="M45" s="96">
        <v>328031</v>
      </c>
      <c r="N45" s="95">
        <v>3253401</v>
      </c>
      <c r="O45" s="96">
        <v>5525744</v>
      </c>
      <c r="P45" s="94">
        <v>0</v>
      </c>
      <c r="Q45" s="100">
        <v>64778</v>
      </c>
      <c r="R45" s="35"/>
      <c r="S45" s="44">
        <v>56831208</v>
      </c>
      <c r="T45" s="86">
        <f t="shared" si="8"/>
        <v>0.11053249123263402</v>
      </c>
      <c r="U45" s="86">
        <f t="shared" si="9"/>
        <v>3.4594865553447325E-2</v>
      </c>
      <c r="V45" s="86">
        <f t="shared" si="10"/>
        <v>7.052799229606381E-2</v>
      </c>
      <c r="W45" s="44">
        <v>61819217</v>
      </c>
      <c r="X45" s="86">
        <f t="shared" si="11"/>
        <v>0.10161395282635172</v>
      </c>
      <c r="Y45" s="86">
        <f t="shared" si="12"/>
        <v>3.1803508608011004E-2</v>
      </c>
      <c r="Z45" s="162">
        <f t="shared" si="13"/>
        <v>6.4837298084833392E-2</v>
      </c>
    </row>
    <row r="46" spans="1:26" ht="27.95">
      <c r="A46" s="4" t="s">
        <v>113</v>
      </c>
      <c r="B46" s="33" t="s">
        <v>49</v>
      </c>
      <c r="C46" s="55">
        <v>2014</v>
      </c>
      <c r="D46" s="38" t="s">
        <v>54</v>
      </c>
      <c r="E46" s="136">
        <v>33220163</v>
      </c>
      <c r="F46" s="96">
        <v>25476088</v>
      </c>
      <c r="G46" s="112">
        <f t="shared" si="7"/>
        <v>0.30397426009833223</v>
      </c>
      <c r="H46" s="209">
        <v>8</v>
      </c>
      <c r="I46" s="96">
        <v>6171186</v>
      </c>
      <c r="J46" s="130" t="s">
        <v>113</v>
      </c>
      <c r="K46" s="96">
        <v>6032214</v>
      </c>
      <c r="L46" s="96">
        <v>14172507</v>
      </c>
      <c r="M46" s="100">
        <v>7941389</v>
      </c>
      <c r="N46" s="96">
        <v>9944790</v>
      </c>
      <c r="O46" s="100">
        <v>6711962</v>
      </c>
      <c r="P46" s="94">
        <v>0</v>
      </c>
      <c r="Q46" s="100">
        <v>0</v>
      </c>
      <c r="R46" s="94"/>
      <c r="S46" s="38">
        <v>303711223</v>
      </c>
      <c r="T46" s="144">
        <f t="shared" si="8"/>
        <v>0.10938075541581155</v>
      </c>
      <c r="U46" s="144">
        <f t="shared" si="9"/>
        <v>2.0319255702974139E-2</v>
      </c>
      <c r="V46" s="86">
        <f t="shared" si="10"/>
        <v>7.9408646021619025E-2</v>
      </c>
      <c r="W46" s="44">
        <v>347181893</v>
      </c>
      <c r="X46" s="144">
        <f t="shared" si="11"/>
        <v>9.5685183097956095E-2</v>
      </c>
      <c r="Y46" s="144">
        <f t="shared" si="12"/>
        <v>1.7775080222861738E-2</v>
      </c>
      <c r="Z46" s="162">
        <f t="shared" si="13"/>
        <v>6.9465883694573904E-2</v>
      </c>
    </row>
    <row r="47" spans="1:26">
      <c r="A47" s="7" t="s">
        <v>114</v>
      </c>
      <c r="B47" s="33" t="s">
        <v>79</v>
      </c>
      <c r="C47" s="51">
        <v>2014</v>
      </c>
      <c r="D47" s="36" t="s">
        <v>59</v>
      </c>
      <c r="E47" s="136">
        <v>11235056</v>
      </c>
      <c r="F47" s="96">
        <v>16841014</v>
      </c>
      <c r="G47" s="112">
        <f t="shared" si="7"/>
        <v>-0.33287532449055623</v>
      </c>
      <c r="H47" s="209"/>
      <c r="I47" s="95">
        <v>2972522</v>
      </c>
      <c r="J47" s="130" t="s">
        <v>114</v>
      </c>
      <c r="K47" s="96">
        <v>4051741</v>
      </c>
      <c r="L47" s="95">
        <v>1277434</v>
      </c>
      <c r="M47" s="96">
        <v>2883670</v>
      </c>
      <c r="N47" s="95">
        <v>6178371</v>
      </c>
      <c r="O47" s="100">
        <v>8848426</v>
      </c>
      <c r="P47" s="94">
        <v>0</v>
      </c>
      <c r="Q47" s="254"/>
      <c r="R47" s="35"/>
      <c r="S47" s="44">
        <v>108902889</v>
      </c>
      <c r="T47" s="86">
        <f t="shared" si="8"/>
        <v>0.10316582143197321</v>
      </c>
      <c r="U47" s="86">
        <f t="shared" si="9"/>
        <v>2.729516202274487E-2</v>
      </c>
      <c r="V47" s="86">
        <f t="shared" si="10"/>
        <v>6.846287613178012E-2</v>
      </c>
      <c r="W47" s="44">
        <v>117072236</v>
      </c>
      <c r="X47" s="86">
        <f t="shared" si="11"/>
        <v>9.5966869548814296E-2</v>
      </c>
      <c r="Y47" s="86">
        <f t="shared" si="12"/>
        <v>2.5390494805275606E-2</v>
      </c>
      <c r="Z47" s="162">
        <f t="shared" si="13"/>
        <v>6.3685509517388911E-2</v>
      </c>
    </row>
    <row r="48" spans="1:26" ht="27.95">
      <c r="A48" s="7" t="s">
        <v>92</v>
      </c>
      <c r="B48" s="33" t="s">
        <v>79</v>
      </c>
      <c r="C48" s="51">
        <v>2014</v>
      </c>
      <c r="D48" s="38" t="s">
        <v>54</v>
      </c>
      <c r="E48" s="136">
        <v>4346725</v>
      </c>
      <c r="F48" s="96">
        <v>5869599</v>
      </c>
      <c r="G48" s="112">
        <f t="shared" si="7"/>
        <v>-0.25945111412210614</v>
      </c>
      <c r="H48" s="209"/>
      <c r="I48" s="95">
        <v>1130607</v>
      </c>
      <c r="J48" s="130" t="s">
        <v>92</v>
      </c>
      <c r="K48" s="96">
        <v>3462000</v>
      </c>
      <c r="L48" s="95">
        <v>303505</v>
      </c>
      <c r="M48" s="247"/>
      <c r="N48" s="95">
        <v>2187165</v>
      </c>
      <c r="O48" s="96">
        <v>2147000</v>
      </c>
      <c r="P48" s="94">
        <v>240330</v>
      </c>
      <c r="Q48" s="247"/>
      <c r="R48" s="35"/>
      <c r="S48" s="36">
        <v>50706287</v>
      </c>
      <c r="T48" s="86">
        <f t="shared" si="8"/>
        <v>8.5723590843873071E-2</v>
      </c>
      <c r="U48" s="86">
        <f t="shared" si="9"/>
        <v>2.2297175890634627E-2</v>
      </c>
      <c r="V48" s="86">
        <f t="shared" si="10"/>
        <v>4.9119550007674588E-2</v>
      </c>
      <c r="W48" s="44">
        <v>49658588</v>
      </c>
      <c r="X48" s="86">
        <f t="shared" si="11"/>
        <v>8.7532190806552931E-2</v>
      </c>
      <c r="Y48" s="86">
        <f t="shared" si="12"/>
        <v>2.276760265515403E-2</v>
      </c>
      <c r="Z48" s="162">
        <f t="shared" si="13"/>
        <v>5.0155876361204631E-2</v>
      </c>
    </row>
    <row r="49" spans="1:26" ht="27.95">
      <c r="A49" s="7" t="s">
        <v>122</v>
      </c>
      <c r="B49" s="33" t="s">
        <v>82</v>
      </c>
      <c r="C49" s="51">
        <v>2014</v>
      </c>
      <c r="D49" s="36" t="s">
        <v>50</v>
      </c>
      <c r="E49" s="136">
        <v>2534187</v>
      </c>
      <c r="F49" s="96">
        <v>1309440</v>
      </c>
      <c r="G49" s="112">
        <f t="shared" si="7"/>
        <v>0.93532120601173019</v>
      </c>
      <c r="H49" s="209">
        <v>28</v>
      </c>
      <c r="I49" s="95">
        <v>583567</v>
      </c>
      <c r="J49" s="130" t="s">
        <v>122</v>
      </c>
      <c r="K49" s="96">
        <v>863966</v>
      </c>
      <c r="L49" s="95">
        <v>1615741</v>
      </c>
      <c r="M49" s="96">
        <v>376001</v>
      </c>
      <c r="N49" s="95">
        <v>286635</v>
      </c>
      <c r="O49" s="247"/>
      <c r="P49" s="94">
        <v>0</v>
      </c>
      <c r="Q49" s="254"/>
      <c r="R49" s="35"/>
      <c r="S49" s="44">
        <v>31341047</v>
      </c>
      <c r="T49" s="86">
        <f t="shared" si="8"/>
        <v>8.0858402720240974E-2</v>
      </c>
      <c r="U49" s="86">
        <f t="shared" si="9"/>
        <v>1.8619894861840448E-2</v>
      </c>
      <c r="V49" s="86">
        <f t="shared" si="10"/>
        <v>6.0699184682630421E-2</v>
      </c>
      <c r="W49" s="44">
        <v>33171481</v>
      </c>
      <c r="X49" s="86">
        <f t="shared" si="11"/>
        <v>7.6396558839202863E-2</v>
      </c>
      <c r="Y49" s="86">
        <f t="shared" si="12"/>
        <v>1.7592431281557793E-2</v>
      </c>
      <c r="Z49" s="162">
        <f t="shared" si="13"/>
        <v>5.7349745704751619E-2</v>
      </c>
    </row>
    <row r="50" spans="1:26">
      <c r="A50" s="7" t="s">
        <v>89</v>
      </c>
      <c r="B50" s="33" t="s">
        <v>82</v>
      </c>
      <c r="C50" s="51">
        <v>2014</v>
      </c>
      <c r="D50" s="36" t="s">
        <v>160</v>
      </c>
      <c r="E50" s="136">
        <v>4865087</v>
      </c>
      <c r="F50" s="96">
        <v>4005617</v>
      </c>
      <c r="G50" s="112">
        <f t="shared" si="7"/>
        <v>0.21456619542008135</v>
      </c>
      <c r="H50" s="209">
        <v>24</v>
      </c>
      <c r="I50" s="95">
        <v>2043077</v>
      </c>
      <c r="J50" s="130" t="s">
        <v>89</v>
      </c>
      <c r="K50" s="96">
        <v>2204092</v>
      </c>
      <c r="L50" s="95">
        <v>289594</v>
      </c>
      <c r="M50" s="96">
        <v>146698</v>
      </c>
      <c r="N50" s="95">
        <v>792134</v>
      </c>
      <c r="O50" s="96">
        <v>397502</v>
      </c>
      <c r="P50" s="95"/>
      <c r="Q50" s="247"/>
      <c r="R50" s="36"/>
      <c r="S50" s="36">
        <v>68226564</v>
      </c>
      <c r="T50" s="86">
        <f t="shared" si="8"/>
        <v>7.130781201292799E-2</v>
      </c>
      <c r="U50" s="86">
        <f t="shared" si="9"/>
        <v>2.9945476955280936E-2</v>
      </c>
      <c r="V50" s="86">
        <f t="shared" si="10"/>
        <v>1.5854938847572626E-2</v>
      </c>
      <c r="W50" s="44">
        <v>66001201</v>
      </c>
      <c r="X50" s="86">
        <f t="shared" si="11"/>
        <v>7.3712098057124753E-2</v>
      </c>
      <c r="Y50" s="86">
        <f t="shared" si="12"/>
        <v>3.0955148831306872E-2</v>
      </c>
      <c r="Z50" s="162">
        <f t="shared" si="13"/>
        <v>1.6389519942220446E-2</v>
      </c>
    </row>
    <row r="51" spans="1:26">
      <c r="A51" s="7" t="s">
        <v>112</v>
      </c>
      <c r="B51" s="33" t="s">
        <v>82</v>
      </c>
      <c r="C51" s="51">
        <v>2014</v>
      </c>
      <c r="D51" s="36" t="s">
        <v>50</v>
      </c>
      <c r="E51" s="136">
        <v>1611670</v>
      </c>
      <c r="F51" s="96">
        <v>2602086</v>
      </c>
      <c r="G51" s="112">
        <f t="shared" si="7"/>
        <v>-0.38062385332383325</v>
      </c>
      <c r="H51" s="209"/>
      <c r="I51" s="95">
        <v>597721</v>
      </c>
      <c r="J51" s="130" t="s">
        <v>112</v>
      </c>
      <c r="K51" s="96">
        <v>595895</v>
      </c>
      <c r="L51" s="95">
        <v>509615</v>
      </c>
      <c r="M51" s="96">
        <v>714412</v>
      </c>
      <c r="N51" s="95">
        <v>451051</v>
      </c>
      <c r="O51" s="100">
        <v>1272985</v>
      </c>
      <c r="P51" s="95">
        <v>0</v>
      </c>
      <c r="Q51" s="247"/>
      <c r="R51" s="36"/>
      <c r="S51" s="246">
        <v>27371141</v>
      </c>
      <c r="T51" s="86">
        <f t="shared" si="8"/>
        <v>5.8882090447014979E-2</v>
      </c>
      <c r="U51" s="86">
        <f t="shared" si="9"/>
        <v>2.1837635486222515E-2</v>
      </c>
      <c r="V51" s="86">
        <f t="shared" si="10"/>
        <v>3.509776958147269E-2</v>
      </c>
      <c r="W51" s="44">
        <v>28092896</v>
      </c>
      <c r="X51" s="86">
        <f t="shared" si="11"/>
        <v>5.7369307884811878E-2</v>
      </c>
      <c r="Y51" s="86">
        <f t="shared" si="12"/>
        <v>2.1276588928389583E-2</v>
      </c>
      <c r="Z51" s="162">
        <f t="shared" si="13"/>
        <v>3.4196047285406247E-2</v>
      </c>
    </row>
    <row r="52" spans="1:26">
      <c r="A52" s="7" t="s">
        <v>86</v>
      </c>
      <c r="B52" s="33" t="s">
        <v>49</v>
      </c>
      <c r="C52" s="51">
        <v>2014</v>
      </c>
      <c r="D52" s="36" t="s">
        <v>50</v>
      </c>
      <c r="E52" s="136">
        <v>9236946</v>
      </c>
      <c r="F52" s="96">
        <v>7698347</v>
      </c>
      <c r="G52" s="112">
        <f t="shared" si="7"/>
        <v>0.19986095716392102</v>
      </c>
      <c r="H52" s="209">
        <v>19</v>
      </c>
      <c r="I52" s="95">
        <v>2868682</v>
      </c>
      <c r="J52" s="130" t="s">
        <v>86</v>
      </c>
      <c r="K52" s="96">
        <v>3944557</v>
      </c>
      <c r="L52" s="95">
        <v>4950931</v>
      </c>
      <c r="M52" s="96">
        <v>1042211</v>
      </c>
      <c r="N52" s="95">
        <v>0</v>
      </c>
      <c r="O52" s="96">
        <v>1878410</v>
      </c>
      <c r="P52" s="95">
        <v>0</v>
      </c>
      <c r="Q52" s="247"/>
      <c r="R52" s="95"/>
      <c r="S52" s="246">
        <v>184788000</v>
      </c>
      <c r="T52" s="86">
        <f t="shared" si="8"/>
        <v>4.9986719916877718E-2</v>
      </c>
      <c r="U52" s="86">
        <f t="shared" si="9"/>
        <v>1.5524179059246272E-2</v>
      </c>
      <c r="V52" s="86">
        <f t="shared" si="10"/>
        <v>2.6792491936705846E-2</v>
      </c>
      <c r="W52" s="44">
        <v>177457000</v>
      </c>
      <c r="X52" s="86">
        <f t="shared" si="11"/>
        <v>5.205174211217365E-2</v>
      </c>
      <c r="Y52" s="86">
        <f t="shared" si="12"/>
        <v>1.6165504882873032E-2</v>
      </c>
      <c r="Z52" s="162">
        <f t="shared" si="13"/>
        <v>2.7899327724462828E-2</v>
      </c>
    </row>
    <row r="53" spans="1:26">
      <c r="A53" s="7" t="s">
        <v>83</v>
      </c>
      <c r="B53" s="33" t="s">
        <v>82</v>
      </c>
      <c r="C53" s="51">
        <v>2014</v>
      </c>
      <c r="D53" s="36" t="s">
        <v>50</v>
      </c>
      <c r="E53" s="136">
        <v>2425881</v>
      </c>
      <c r="F53" s="96">
        <v>2119878</v>
      </c>
      <c r="G53" s="112">
        <f t="shared" si="7"/>
        <v>0.14434934463209675</v>
      </c>
      <c r="H53" s="209">
        <v>30</v>
      </c>
      <c r="I53" s="95">
        <v>973887</v>
      </c>
      <c r="J53" s="130" t="s">
        <v>161</v>
      </c>
      <c r="K53" s="96">
        <v>1161958</v>
      </c>
      <c r="L53" s="95">
        <v>488320</v>
      </c>
      <c r="M53" s="96">
        <v>16968</v>
      </c>
      <c r="N53" s="95">
        <v>25859</v>
      </c>
      <c r="O53" s="96">
        <v>20753</v>
      </c>
      <c r="P53" s="94">
        <v>0</v>
      </c>
      <c r="Q53" s="254"/>
      <c r="R53" s="35"/>
      <c r="S53" s="44">
        <v>58249613</v>
      </c>
      <c r="T53" s="86">
        <f t="shared" si="8"/>
        <v>4.1646302439811919E-2</v>
      </c>
      <c r="U53" s="86">
        <f t="shared" si="9"/>
        <v>1.6719201207396863E-2</v>
      </c>
      <c r="V53" s="86">
        <f t="shared" si="10"/>
        <v>8.8271659418578449E-3</v>
      </c>
      <c r="W53" s="44">
        <v>52717610</v>
      </c>
      <c r="X53" s="86">
        <f t="shared" si="11"/>
        <v>4.6016520855175339E-2</v>
      </c>
      <c r="Y53" s="86">
        <f t="shared" si="12"/>
        <v>1.8473656146399658E-2</v>
      </c>
      <c r="Z53" s="162">
        <f t="shared" si="13"/>
        <v>9.7534580949326048E-3</v>
      </c>
    </row>
    <row r="54" spans="1:26" ht="27.95">
      <c r="A54" s="7" t="s">
        <v>84</v>
      </c>
      <c r="B54" s="33" t="s">
        <v>79</v>
      </c>
      <c r="C54" s="51">
        <v>2014</v>
      </c>
      <c r="D54" s="36" t="s">
        <v>50</v>
      </c>
      <c r="E54" s="136">
        <v>484588</v>
      </c>
      <c r="F54" s="96">
        <v>277594</v>
      </c>
      <c r="G54" s="112">
        <f t="shared" si="7"/>
        <v>0.74567173642081597</v>
      </c>
      <c r="H54" s="209">
        <v>31</v>
      </c>
      <c r="I54" s="95">
        <v>85958</v>
      </c>
      <c r="J54" s="130" t="s">
        <v>84</v>
      </c>
      <c r="K54" s="96">
        <v>249355</v>
      </c>
      <c r="L54" s="95">
        <v>270983</v>
      </c>
      <c r="M54" s="247"/>
      <c r="N54" s="95">
        <v>108561</v>
      </c>
      <c r="O54" s="247"/>
      <c r="P54" s="94">
        <v>0</v>
      </c>
      <c r="Q54" s="254"/>
      <c r="R54" s="35"/>
      <c r="S54" s="33">
        <v>13553039</v>
      </c>
      <c r="T54" s="86">
        <f t="shared" si="8"/>
        <v>3.5754932897337638E-2</v>
      </c>
      <c r="U54" s="86">
        <f t="shared" si="9"/>
        <v>6.3423413745064853E-3</v>
      </c>
      <c r="V54" s="86">
        <f t="shared" si="10"/>
        <v>2.8004346479044293E-2</v>
      </c>
      <c r="W54" s="44">
        <v>14454695</v>
      </c>
      <c r="X54" s="86">
        <f t="shared" si="11"/>
        <v>3.3524609132188535E-2</v>
      </c>
      <c r="Y54" s="86">
        <f t="shared" si="12"/>
        <v>5.9467183499893978E-3</v>
      </c>
      <c r="Z54" s="162">
        <f t="shared" si="13"/>
        <v>2.6257489348616488E-2</v>
      </c>
    </row>
    <row r="55" spans="1:26" ht="27.95">
      <c r="A55" s="7" t="s">
        <v>104</v>
      </c>
      <c r="B55" s="33" t="s">
        <v>79</v>
      </c>
      <c r="C55" s="51">
        <v>2014</v>
      </c>
      <c r="D55" s="36" t="s">
        <v>50</v>
      </c>
      <c r="E55" s="136">
        <v>2083830</v>
      </c>
      <c r="F55" s="103">
        <v>5354257</v>
      </c>
      <c r="G55" s="112">
        <f t="shared" si="7"/>
        <v>-0.61080874526568296</v>
      </c>
      <c r="H55" s="209"/>
      <c r="I55" s="95">
        <v>2065401</v>
      </c>
      <c r="J55" s="135" t="s">
        <v>104</v>
      </c>
      <c r="K55" s="103">
        <v>3350482</v>
      </c>
      <c r="L55" s="95">
        <v>0</v>
      </c>
      <c r="M55" s="104"/>
      <c r="N55" s="95">
        <v>0</v>
      </c>
      <c r="O55" s="257">
        <v>1990983</v>
      </c>
      <c r="P55" s="94">
        <v>0</v>
      </c>
      <c r="Q55" s="254"/>
      <c r="R55" s="35"/>
      <c r="S55" s="246">
        <v>64338227</v>
      </c>
      <c r="T55" s="86">
        <f t="shared" si="8"/>
        <v>3.2388676175363056E-2</v>
      </c>
      <c r="U55" s="86">
        <f t="shared" si="9"/>
        <v>3.2102236824151219E-2</v>
      </c>
      <c r="V55" s="86">
        <f t="shared" si="10"/>
        <v>0</v>
      </c>
      <c r="W55" s="44">
        <v>65923171</v>
      </c>
      <c r="X55" s="86">
        <f t="shared" si="11"/>
        <v>3.1609978227533989E-2</v>
      </c>
      <c r="Y55" s="86">
        <f t="shared" si="12"/>
        <v>3.1330425534293549E-2</v>
      </c>
      <c r="Z55" s="162">
        <f t="shared" si="13"/>
        <v>0</v>
      </c>
    </row>
    <row r="56" spans="1:26" ht="27.95">
      <c r="A56" s="7" t="s">
        <v>97</v>
      </c>
      <c r="B56" s="33" t="s">
        <v>79</v>
      </c>
      <c r="C56" s="51">
        <v>2014</v>
      </c>
      <c r="D56" s="36" t="s">
        <v>50</v>
      </c>
      <c r="E56" s="136">
        <v>664009</v>
      </c>
      <c r="F56" s="103">
        <v>1207260</v>
      </c>
      <c r="G56" s="112">
        <f t="shared" si="7"/>
        <v>-0.44998674684823486</v>
      </c>
      <c r="H56" s="209"/>
      <c r="I56" s="95">
        <v>657659</v>
      </c>
      <c r="J56" s="135" t="s">
        <v>97</v>
      </c>
      <c r="K56" s="104">
        <v>896002</v>
      </c>
      <c r="L56" s="95">
        <v>0</v>
      </c>
      <c r="M56" s="104"/>
      <c r="N56" s="94">
        <v>0</v>
      </c>
      <c r="O56" s="258">
        <v>311258</v>
      </c>
      <c r="P56" s="94">
        <v>0</v>
      </c>
      <c r="Q56" s="254"/>
      <c r="R56" s="35"/>
      <c r="S56" s="246">
        <v>26275868</v>
      </c>
      <c r="T56" s="86">
        <f t="shared" si="8"/>
        <v>2.5270678022891575E-2</v>
      </c>
      <c r="U56" s="86">
        <f t="shared" si="9"/>
        <v>2.5029011410774328E-2</v>
      </c>
      <c r="V56" s="86">
        <f t="shared" si="10"/>
        <v>0</v>
      </c>
      <c r="W56" s="44">
        <v>26633068</v>
      </c>
      <c r="X56" s="86">
        <f t="shared" si="11"/>
        <v>2.4931750258738498E-2</v>
      </c>
      <c r="Y56" s="86">
        <f t="shared" si="12"/>
        <v>2.4693324854650617E-2</v>
      </c>
      <c r="Z56" s="162">
        <f t="shared" si="13"/>
        <v>0</v>
      </c>
    </row>
    <row r="57" spans="1:26" ht="27.95">
      <c r="A57" s="7" t="s">
        <v>80</v>
      </c>
      <c r="B57" s="33" t="s">
        <v>49</v>
      </c>
      <c r="C57" s="51">
        <v>2014</v>
      </c>
      <c r="D57" s="38" t="s">
        <v>54</v>
      </c>
      <c r="E57" s="136">
        <v>2888662</v>
      </c>
      <c r="F57" s="96">
        <v>4812605</v>
      </c>
      <c r="G57" s="112">
        <f t="shared" si="7"/>
        <v>-0.39977164134600701</v>
      </c>
      <c r="H57" s="209"/>
      <c r="I57" s="95">
        <v>140449</v>
      </c>
      <c r="J57" s="130" t="s">
        <v>80</v>
      </c>
      <c r="K57" s="96">
        <v>1385667</v>
      </c>
      <c r="L57" s="95">
        <v>2694827</v>
      </c>
      <c r="M57" s="247"/>
      <c r="N57" s="95">
        <v>0</v>
      </c>
      <c r="O57" s="96">
        <v>3345137</v>
      </c>
      <c r="P57" s="95">
        <v>0</v>
      </c>
      <c r="Q57" s="247"/>
      <c r="R57" s="95"/>
      <c r="S57" s="250">
        <v>149763338</v>
      </c>
      <c r="T57" s="86">
        <f t="shared" si="8"/>
        <v>1.9288178526042202E-2</v>
      </c>
      <c r="U57" s="86">
        <f t="shared" si="9"/>
        <v>9.378062874106078E-4</v>
      </c>
      <c r="V57" s="86">
        <f t="shared" si="10"/>
        <v>1.7993903154054965E-2</v>
      </c>
      <c r="W57" s="44">
        <v>114933120</v>
      </c>
      <c r="X57" s="86">
        <f t="shared" si="11"/>
        <v>2.5133416720959111E-2</v>
      </c>
      <c r="Y57" s="86">
        <f t="shared" si="12"/>
        <v>1.2220063285500297E-3</v>
      </c>
      <c r="Z57" s="162">
        <f t="shared" si="13"/>
        <v>2.3446914170606348E-2</v>
      </c>
    </row>
    <row r="58" spans="1:26" ht="27.95">
      <c r="A58" s="19" t="s">
        <v>96</v>
      </c>
      <c r="B58" s="33" t="s">
        <v>49</v>
      </c>
      <c r="C58" s="70">
        <v>2014</v>
      </c>
      <c r="D58" s="34" t="s">
        <v>54</v>
      </c>
      <c r="E58" s="136">
        <v>33877436</v>
      </c>
      <c r="F58" s="99">
        <v>31109852</v>
      </c>
      <c r="G58" s="112">
        <f t="shared" si="7"/>
        <v>8.89616575482262E-2</v>
      </c>
      <c r="H58" s="209">
        <v>7</v>
      </c>
      <c r="I58" s="93">
        <v>4321056</v>
      </c>
      <c r="J58" s="129" t="s">
        <v>96</v>
      </c>
      <c r="K58" s="99">
        <v>7691503</v>
      </c>
      <c r="L58" s="93">
        <v>12669276</v>
      </c>
      <c r="M58" s="99">
        <v>9472087</v>
      </c>
      <c r="N58" s="93">
        <v>0</v>
      </c>
      <c r="O58" s="275"/>
      <c r="P58" s="94">
        <v>0</v>
      </c>
      <c r="Q58" s="275"/>
      <c r="R58" s="94"/>
      <c r="S58" s="276" t="s">
        <v>155</v>
      </c>
      <c r="T58" s="145" t="s">
        <v>155</v>
      </c>
      <c r="U58" s="145" t="s">
        <v>155</v>
      </c>
      <c r="V58" s="86" t="e">
        <f t="shared" si="10"/>
        <v>#VALUE!</v>
      </c>
      <c r="W58" s="44">
        <v>502415146</v>
      </c>
      <c r="X58" s="86">
        <f t="shared" si="11"/>
        <v>6.7429169422372467E-2</v>
      </c>
      <c r="Y58" s="86">
        <f t="shared" si="12"/>
        <v>8.6005687416119414E-3</v>
      </c>
      <c r="Z58" s="162">
        <f t="shared" si="13"/>
        <v>2.5216747745100822E-2</v>
      </c>
    </row>
    <row r="59" spans="1:26">
      <c r="A59" s="4" t="s">
        <v>158</v>
      </c>
      <c r="B59" s="33" t="s">
        <v>49</v>
      </c>
      <c r="C59" s="51">
        <v>2014</v>
      </c>
      <c r="D59" s="36" t="s">
        <v>159</v>
      </c>
      <c r="E59" s="136">
        <v>10058000</v>
      </c>
      <c r="F59" s="96">
        <v>4147006</v>
      </c>
      <c r="G59" s="112">
        <f t="shared" si="7"/>
        <v>1.4253642266251845</v>
      </c>
      <c r="H59" s="209">
        <v>17</v>
      </c>
      <c r="I59" s="95">
        <v>1100743</v>
      </c>
      <c r="J59" s="130" t="s">
        <v>158</v>
      </c>
      <c r="K59" s="96">
        <v>497024</v>
      </c>
      <c r="L59" s="95">
        <v>3421119</v>
      </c>
      <c r="M59" s="96">
        <v>802609</v>
      </c>
      <c r="N59" s="95">
        <v>0</v>
      </c>
      <c r="O59" s="247"/>
      <c r="P59" s="95">
        <v>0</v>
      </c>
      <c r="Q59" s="247"/>
      <c r="R59" s="95"/>
      <c r="S59" s="255" t="s">
        <v>155</v>
      </c>
      <c r="T59" s="145" t="s">
        <v>155</v>
      </c>
      <c r="U59" s="145" t="s">
        <v>155</v>
      </c>
      <c r="V59" s="86" t="e">
        <f t="shared" si="10"/>
        <v>#VALUE!</v>
      </c>
      <c r="W59" s="44">
        <v>172363696</v>
      </c>
      <c r="X59" s="86">
        <f t="shared" si="11"/>
        <v>5.8353355337657647E-2</v>
      </c>
      <c r="Y59" s="86">
        <f t="shared" si="12"/>
        <v>6.386164984533634E-3</v>
      </c>
      <c r="Z59" s="162">
        <f t="shared" si="13"/>
        <v>1.9848257373176775E-2</v>
      </c>
    </row>
    <row r="60" spans="1:26" ht="27.95">
      <c r="A60" s="118" t="s">
        <v>118</v>
      </c>
      <c r="B60" s="33" t="s">
        <v>49</v>
      </c>
      <c r="C60" s="51">
        <v>2014</v>
      </c>
      <c r="D60" s="38" t="s">
        <v>54</v>
      </c>
      <c r="E60" s="136">
        <v>15279570</v>
      </c>
      <c r="F60" s="251" t="s">
        <v>101</v>
      </c>
      <c r="G60" s="112" t="e">
        <f t="shared" si="7"/>
        <v>#VALUE!</v>
      </c>
      <c r="H60" s="209"/>
      <c r="I60" s="95">
        <v>4551457</v>
      </c>
      <c r="J60" s="132" t="s">
        <v>156</v>
      </c>
      <c r="K60" s="133"/>
      <c r="L60" s="95">
        <v>4796658</v>
      </c>
      <c r="M60" s="133"/>
      <c r="N60" s="95">
        <v>0</v>
      </c>
      <c r="O60" s="133"/>
      <c r="P60" s="95">
        <v>0</v>
      </c>
      <c r="Q60" s="133"/>
      <c r="R60" s="95"/>
      <c r="S60" s="252" t="e">
        <f>#REF!-S6</f>
        <v>#REF!</v>
      </c>
      <c r="T60" s="86" t="e">
        <f>E60/S60</f>
        <v>#REF!</v>
      </c>
      <c r="U60" s="86" t="e">
        <f>I60/S60</f>
        <v>#REF!</v>
      </c>
      <c r="V60" s="86" t="e">
        <f t="shared" si="10"/>
        <v>#REF!</v>
      </c>
      <c r="W60" s="253">
        <f>27834763+9169948</f>
        <v>37004711</v>
      </c>
      <c r="X60" s="86">
        <f t="shared" si="11"/>
        <v>0.41290877802018233</v>
      </c>
      <c r="Y60" s="86">
        <f t="shared" si="12"/>
        <v>0.12299669088079082</v>
      </c>
      <c r="Z60" s="162">
        <f t="shared" si="13"/>
        <v>0.12962290125708589</v>
      </c>
    </row>
    <row r="61" spans="1:26">
      <c r="A61" s="259"/>
      <c r="B61" s="249"/>
      <c r="C61" s="260"/>
      <c r="D61" s="249"/>
      <c r="E61" s="136"/>
      <c r="G61" s="112" t="e">
        <f t="shared" ref="G61:G62" si="14">(E61-F61)/F61</f>
        <v>#DIV/0!</v>
      </c>
      <c r="H61" s="210"/>
      <c r="I61" s="261"/>
      <c r="J61" s="138"/>
      <c r="K61" s="100"/>
      <c r="L61" s="261"/>
      <c r="M61" s="100"/>
      <c r="N61" s="261"/>
      <c r="O61" s="100"/>
      <c r="P61" s="261"/>
      <c r="Q61" s="100"/>
      <c r="R61" s="249"/>
      <c r="S61" s="249"/>
      <c r="U61" s="86"/>
      <c r="V61" s="86" t="e">
        <f t="shared" ref="V61:V62" si="15">(L61+N61)/S61</f>
        <v>#DIV/0!</v>
      </c>
      <c r="X61" s="86"/>
      <c r="Y61" s="86"/>
      <c r="Z61" s="162" t="e">
        <f t="shared" ref="Z61:Z62" si="16">(L61+N61)/W61</f>
        <v>#DIV/0!</v>
      </c>
    </row>
    <row r="62" spans="1:26">
      <c r="A62" s="54" t="s">
        <v>63</v>
      </c>
      <c r="B62" s="262"/>
      <c r="C62" s="51">
        <v>2014</v>
      </c>
      <c r="D62" s="262" t="s">
        <v>64</v>
      </c>
      <c r="E62" s="136">
        <v>1886068930</v>
      </c>
      <c r="F62" s="254">
        <v>1889929393</v>
      </c>
      <c r="G62" s="112">
        <f t="shared" si="14"/>
        <v>-2.042649325577212E-3</v>
      </c>
      <c r="H62" s="210"/>
      <c r="I62" s="254">
        <f>SUM(I2:I57)</f>
        <v>237207042</v>
      </c>
      <c r="J62" s="138" t="s">
        <v>63</v>
      </c>
      <c r="K62" s="254">
        <v>379631156</v>
      </c>
      <c r="L62" s="254">
        <f>SUM(L2:L57)</f>
        <v>517432299</v>
      </c>
      <c r="M62" s="254">
        <v>420046721</v>
      </c>
      <c r="N62" s="254">
        <f>SUM(N2:N57)</f>
        <v>690838159</v>
      </c>
      <c r="O62" s="254">
        <v>690567283</v>
      </c>
      <c r="P62" s="254">
        <f>SUM(P2:P57)</f>
        <v>21471694</v>
      </c>
      <c r="Q62" s="254">
        <v>36879851</v>
      </c>
      <c r="R62" s="146"/>
      <c r="S62" s="146">
        <f>SUM(S2:S57)</f>
        <v>9665640950</v>
      </c>
      <c r="T62" s="127">
        <f>E62/S62</f>
        <v>0.19513128407692404</v>
      </c>
      <c r="U62" s="127">
        <f>I62/S62</f>
        <v>2.4541263556867379E-2</v>
      </c>
      <c r="V62" s="127">
        <f t="shared" si="15"/>
        <v>0.12500675995004759</v>
      </c>
      <c r="W62" s="277">
        <f>SUM(W2:W57)</f>
        <v>9619208624</v>
      </c>
      <c r="X62" s="127">
        <f>E62/W62</f>
        <v>0.19607319102054233</v>
      </c>
      <c r="Y62" s="127">
        <f>I62/W62</f>
        <v>2.4659725271803191E-2</v>
      </c>
      <c r="Z62" s="278">
        <f t="shared" si="16"/>
        <v>0.12561017285614909</v>
      </c>
    </row>
    <row r="63" spans="1:26">
      <c r="A63" s="259"/>
      <c r="B63" s="259"/>
      <c r="C63" s="259"/>
      <c r="D63" s="259"/>
      <c r="E63" s="261"/>
      <c r="F63" s="261"/>
      <c r="G63" s="263"/>
      <c r="H63" s="264"/>
      <c r="I63" s="261"/>
      <c r="J63" s="138"/>
      <c r="L63" s="261"/>
      <c r="N63" s="261"/>
      <c r="P63" s="261"/>
      <c r="R63" s="265"/>
      <c r="S63" s="265"/>
      <c r="W63" s="266"/>
    </row>
    <row r="64" spans="1:26" ht="69.95">
      <c r="A64" s="279" t="s">
        <v>65</v>
      </c>
      <c r="B64" s="279"/>
      <c r="C64" s="279"/>
      <c r="D64" s="279"/>
      <c r="E64" s="109"/>
      <c r="F64" s="109"/>
      <c r="G64" s="113"/>
      <c r="H64" s="211"/>
      <c r="I64" s="109"/>
      <c r="J64" s="109"/>
      <c r="K64" s="109"/>
      <c r="L64" s="109"/>
      <c r="M64" s="109"/>
      <c r="N64" s="109"/>
      <c r="O64" s="109"/>
      <c r="P64" s="267"/>
      <c r="Q64" s="267"/>
      <c r="R64" s="245"/>
      <c r="S64" s="259"/>
      <c r="T64" s="268"/>
    </row>
    <row r="65" spans="1:23">
      <c r="A65" s="280" t="s">
        <v>66</v>
      </c>
      <c r="B65" s="280"/>
      <c r="C65" s="280"/>
      <c r="D65" s="280"/>
      <c r="E65" s="110"/>
      <c r="F65" s="110"/>
      <c r="G65" s="114"/>
      <c r="H65" s="212"/>
      <c r="I65" s="110"/>
      <c r="J65" s="110"/>
      <c r="K65" s="110"/>
      <c r="L65" s="110"/>
      <c r="M65" s="110"/>
      <c r="N65" s="110"/>
      <c r="O65" s="110"/>
      <c r="R65" s="269"/>
      <c r="S65" s="259"/>
      <c r="T65" s="268"/>
    </row>
    <row r="66" spans="1:23" ht="42">
      <c r="A66" s="48" t="s">
        <v>67</v>
      </c>
      <c r="B66" s="48"/>
      <c r="C66" s="48"/>
      <c r="D66" s="48"/>
      <c r="E66" s="141"/>
      <c r="I66" s="141"/>
      <c r="J66" s="141"/>
      <c r="K66" s="141"/>
      <c r="L66" s="141"/>
      <c r="M66" s="141"/>
      <c r="N66" s="141"/>
      <c r="O66" s="141"/>
      <c r="R66" s="147"/>
      <c r="T66" s="271"/>
    </row>
    <row r="67" spans="1:23" ht="42">
      <c r="A67" s="53" t="s">
        <v>68</v>
      </c>
      <c r="P67" s="267"/>
      <c r="R67" s="272"/>
      <c r="S67" s="272"/>
      <c r="T67" s="271"/>
      <c r="W67" s="272"/>
    </row>
    <row r="68" spans="1:23">
      <c r="R68" s="147"/>
      <c r="T68" s="271"/>
    </row>
    <row r="69" spans="1:23">
      <c r="P69" s="267"/>
      <c r="Q69" s="267"/>
      <c r="R69" s="273"/>
      <c r="S69" s="273"/>
      <c r="T69" s="268"/>
    </row>
    <row r="70" spans="1:23">
      <c r="E70" s="267"/>
      <c r="I70" s="267"/>
      <c r="L70" s="267"/>
      <c r="N70" s="267"/>
      <c r="R70" s="147"/>
    </row>
    <row r="71" spans="1:23">
      <c r="E71" s="274"/>
      <c r="I71" s="267"/>
      <c r="N71" s="274"/>
      <c r="R71" s="147"/>
    </row>
    <row r="72" spans="1:23">
      <c r="E72" s="267"/>
      <c r="I72" s="267"/>
      <c r="R72" s="147"/>
    </row>
    <row r="73" spans="1:23">
      <c r="R73" s="147"/>
    </row>
    <row r="74" spans="1:23">
      <c r="R74" s="147"/>
    </row>
    <row r="75" spans="1:23">
      <c r="R75" s="147"/>
    </row>
    <row r="76" spans="1:23">
      <c r="R76" s="147"/>
    </row>
    <row r="77" spans="1:23">
      <c r="R77" s="147"/>
    </row>
  </sheetData>
  <sortState ref="A2:Z60">
    <sortCondition descending="1" ref="T2:T60"/>
  </sortState>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74"/>
  <sheetViews>
    <sheetView zoomScale="125" zoomScaleNormal="125" zoomScalePageLayoutView="125" workbookViewId="0">
      <pane xSplit="1" ySplit="1" topLeftCell="B2" activePane="bottomRight" state="frozen"/>
      <selection pane="bottomLeft" activeCell="A2" sqref="A2"/>
      <selection pane="topRight" activeCell="B1" sqref="B1"/>
      <selection pane="bottomRight" activeCell="A12" sqref="A12"/>
    </sheetView>
  </sheetViews>
  <sheetFormatPr defaultColWidth="8.85546875" defaultRowHeight="14.1"/>
  <cols>
    <col min="1" max="1" width="33.7109375" customWidth="1"/>
    <col min="2" max="2" width="7.85546875" customWidth="1"/>
    <col min="3" max="4" width="15.42578125" style="98" customWidth="1"/>
    <col min="5" max="5" width="7" customWidth="1"/>
    <col min="6" max="7" width="15.42578125" customWidth="1"/>
    <col min="8" max="8" width="15.42578125" style="167" customWidth="1"/>
    <col min="9" max="9" width="15.42578125" customWidth="1"/>
    <col min="10" max="10" width="15.42578125" hidden="1" customWidth="1"/>
    <col min="11" max="11" width="15.42578125" style="10" hidden="1" customWidth="1"/>
    <col min="12" max="12" width="15.42578125" hidden="1" customWidth="1"/>
    <col min="13" max="13" width="12.140625" style="167" hidden="1" customWidth="1"/>
    <col min="14" max="14" width="9.7109375" hidden="1" customWidth="1"/>
    <col min="15" max="15" width="15.85546875" style="167" hidden="1" customWidth="1"/>
    <col min="16" max="16" width="10.28515625" style="10" hidden="1" customWidth="1"/>
    <col min="17" max="17" width="16.7109375" customWidth="1"/>
  </cols>
  <sheetData>
    <row r="1" spans="1:16" s="3" customFormat="1" ht="54.95" customHeight="1">
      <c r="A1" s="1" t="s">
        <v>29</v>
      </c>
      <c r="B1" s="1" t="s">
        <v>30</v>
      </c>
      <c r="C1" s="91" t="s">
        <v>131</v>
      </c>
      <c r="D1" s="91" t="s">
        <v>132</v>
      </c>
      <c r="E1" s="2"/>
      <c r="F1" s="152" t="s">
        <v>29</v>
      </c>
      <c r="G1" s="152" t="s">
        <v>166</v>
      </c>
      <c r="H1" s="163" t="s">
        <v>167</v>
      </c>
      <c r="I1" s="153" t="s">
        <v>127</v>
      </c>
      <c r="J1" s="152" t="s">
        <v>168</v>
      </c>
      <c r="K1" s="164" t="s">
        <v>169</v>
      </c>
      <c r="L1" s="152" t="s">
        <v>170</v>
      </c>
      <c r="M1" s="163" t="s">
        <v>171</v>
      </c>
      <c r="N1" s="153" t="s">
        <v>172</v>
      </c>
      <c r="O1" s="163" t="s">
        <v>168</v>
      </c>
      <c r="P1" s="164" t="s">
        <v>173</v>
      </c>
    </row>
    <row r="2" spans="1:16" ht="36" hidden="1" customHeight="1">
      <c r="A2" s="170" t="s">
        <v>77</v>
      </c>
      <c r="B2" s="171" t="s">
        <v>49</v>
      </c>
      <c r="C2" s="172">
        <v>10741588</v>
      </c>
      <c r="D2" s="173">
        <v>5862511</v>
      </c>
      <c r="E2" s="174"/>
      <c r="F2" s="175" t="s">
        <v>77</v>
      </c>
      <c r="G2" s="176">
        <v>30700670</v>
      </c>
      <c r="H2" s="177">
        <v>25571659</v>
      </c>
      <c r="I2" s="178">
        <v>0.32963334598653959</v>
      </c>
      <c r="J2" s="176">
        <v>0</v>
      </c>
      <c r="K2" s="174">
        <v>0.30029226511754598</v>
      </c>
      <c r="L2" s="176">
        <v>30700670</v>
      </c>
      <c r="M2" s="177">
        <v>25571569</v>
      </c>
      <c r="N2" s="179">
        <v>0.32963334598653959</v>
      </c>
      <c r="O2" s="177">
        <v>0</v>
      </c>
      <c r="P2" s="174">
        <v>0.30029120823250499</v>
      </c>
    </row>
    <row r="3" spans="1:16" ht="24" hidden="1" customHeight="1">
      <c r="A3" s="180" t="s">
        <v>80</v>
      </c>
      <c r="B3" s="171" t="s">
        <v>49</v>
      </c>
      <c r="C3" s="172">
        <v>2888662</v>
      </c>
      <c r="D3" s="181">
        <v>4812605</v>
      </c>
      <c r="E3" s="174"/>
      <c r="F3" s="175" t="s">
        <v>80</v>
      </c>
      <c r="G3" s="176">
        <v>35616716</v>
      </c>
      <c r="H3" s="177">
        <v>25398403</v>
      </c>
      <c r="I3" s="178">
        <v>0.23657758086166231</v>
      </c>
      <c r="J3" s="176">
        <v>-8365596</v>
      </c>
      <c r="K3" s="174">
        <v>0.188822948694397</v>
      </c>
      <c r="L3" s="176">
        <v>27251120</v>
      </c>
      <c r="M3" s="177">
        <v>16878889</v>
      </c>
      <c r="N3" s="179">
        <v>0.19166062286509392</v>
      </c>
      <c r="O3" s="177">
        <v>-8519514</v>
      </c>
      <c r="P3" s="174">
        <v>0.133970519910314</v>
      </c>
    </row>
    <row r="4" spans="1:16" ht="20.100000000000001" hidden="1" customHeight="1">
      <c r="A4" s="180" t="s">
        <v>55</v>
      </c>
      <c r="B4" s="171" t="s">
        <v>49</v>
      </c>
      <c r="C4" s="172">
        <v>127585677</v>
      </c>
      <c r="D4" s="181">
        <v>140780672</v>
      </c>
      <c r="E4" s="174"/>
      <c r="F4" s="175" t="s">
        <v>174</v>
      </c>
      <c r="G4" s="176">
        <v>92225324</v>
      </c>
      <c r="H4" s="177">
        <v>40194540</v>
      </c>
      <c r="I4" s="178">
        <v>0.16215259828955764</v>
      </c>
      <c r="J4" s="176">
        <v>3259719</v>
      </c>
      <c r="K4" s="174">
        <v>7.3169057408103699E-2</v>
      </c>
      <c r="L4" s="176">
        <v>95485043</v>
      </c>
      <c r="M4" s="177">
        <v>40994680</v>
      </c>
      <c r="N4" s="179">
        <v>0.1669271966323381</v>
      </c>
      <c r="O4" s="177">
        <v>800140</v>
      </c>
      <c r="P4" s="174">
        <v>7.4517072613532395E-2</v>
      </c>
    </row>
    <row r="5" spans="1:16" ht="27.95">
      <c r="A5" s="180" t="s">
        <v>78</v>
      </c>
      <c r="B5" s="171" t="s">
        <v>79</v>
      </c>
      <c r="C5" s="172">
        <v>9913374</v>
      </c>
      <c r="D5" s="181">
        <v>12961790</v>
      </c>
      <c r="E5" s="174"/>
      <c r="F5" s="175" t="s">
        <v>78</v>
      </c>
      <c r="G5" s="176">
        <v>10874164</v>
      </c>
      <c r="H5" s="177">
        <v>5161823</v>
      </c>
      <c r="I5" s="178">
        <v>0.13274030861131403</v>
      </c>
      <c r="J5" s="176">
        <v>59637</v>
      </c>
      <c r="K5" s="174">
        <v>7.4167069999260704E-2</v>
      </c>
      <c r="L5" s="176">
        <v>10933801</v>
      </c>
      <c r="M5" s="177">
        <v>5215850</v>
      </c>
      <c r="N5" s="179">
        <v>0.13337120181569642</v>
      </c>
      <c r="O5" s="177">
        <v>54027</v>
      </c>
      <c r="P5" s="174">
        <v>7.48852188780154E-2</v>
      </c>
    </row>
    <row r="6" spans="1:16" ht="27.95">
      <c r="A6" s="180" t="s">
        <v>81</v>
      </c>
      <c r="B6" s="171" t="s">
        <v>82</v>
      </c>
      <c r="C6" s="172">
        <v>9526858</v>
      </c>
      <c r="D6" s="181">
        <v>6088743</v>
      </c>
      <c r="E6" s="174"/>
      <c r="F6" s="175" t="s">
        <v>81</v>
      </c>
      <c r="G6" s="176">
        <v>10113084</v>
      </c>
      <c r="H6" s="177">
        <v>8981744</v>
      </c>
      <c r="I6" s="178">
        <v>0.1181162854924343</v>
      </c>
      <c r="J6" s="176">
        <v>3642329</v>
      </c>
      <c r="K6" s="174">
        <v>0.107</v>
      </c>
      <c r="L6" s="176">
        <v>13755413</v>
      </c>
      <c r="M6" s="177">
        <v>12211412</v>
      </c>
      <c r="N6" s="179">
        <v>0.15410146002128228</v>
      </c>
      <c r="O6" s="177">
        <v>3229668</v>
      </c>
      <c r="P6" s="174">
        <v>0.14000000000000001</v>
      </c>
    </row>
    <row r="7" spans="1:16" ht="27.95">
      <c r="A7" s="180" t="s">
        <v>83</v>
      </c>
      <c r="B7" s="171" t="s">
        <v>82</v>
      </c>
      <c r="C7" s="172">
        <v>2425881</v>
      </c>
      <c r="D7" s="181">
        <v>2119878</v>
      </c>
      <c r="E7" s="174"/>
      <c r="F7" s="175" t="s">
        <v>161</v>
      </c>
      <c r="G7" s="176">
        <v>6553884</v>
      </c>
      <c r="H7" s="177">
        <v>6415853</v>
      </c>
      <c r="I7" s="178">
        <v>0.11247152853160072</v>
      </c>
      <c r="J7" s="176">
        <v>-4822083</v>
      </c>
      <c r="K7" s="174">
        <v>0.12386414163108</v>
      </c>
      <c r="L7" s="176">
        <v>1731801</v>
      </c>
      <c r="M7" s="177">
        <v>13505778</v>
      </c>
      <c r="N7" s="179">
        <v>3.240074993529863E-2</v>
      </c>
      <c r="O7" s="177">
        <v>7089925</v>
      </c>
      <c r="P7" s="174">
        <v>0.22934909737776599</v>
      </c>
    </row>
    <row r="8" spans="1:16" ht="27.95" hidden="1">
      <c r="A8" s="180" t="s">
        <v>57</v>
      </c>
      <c r="B8" s="171" t="s">
        <v>49</v>
      </c>
      <c r="C8" s="172">
        <v>101331817</v>
      </c>
      <c r="D8" s="181">
        <v>123833675</v>
      </c>
      <c r="E8" s="174"/>
      <c r="F8" s="175" t="s">
        <v>57</v>
      </c>
      <c r="G8" s="176">
        <v>50033569</v>
      </c>
      <c r="H8" s="177">
        <v>26662845</v>
      </c>
      <c r="I8" s="178">
        <v>0.10805381025898024</v>
      </c>
      <c r="J8" s="176">
        <v>716071</v>
      </c>
      <c r="K8" s="174">
        <v>6.4028135965486899E-2</v>
      </c>
      <c r="L8" s="176">
        <v>50749640</v>
      </c>
      <c r="M8" s="177">
        <v>27255663</v>
      </c>
      <c r="N8" s="179">
        <v>0.10943102685952395</v>
      </c>
      <c r="O8" s="177">
        <v>592818</v>
      </c>
      <c r="P8" s="174">
        <v>6.5358684519448096E-2</v>
      </c>
    </row>
    <row r="9" spans="1:16" ht="42" hidden="1">
      <c r="A9" s="180" t="s">
        <v>61</v>
      </c>
      <c r="B9" s="171" t="s">
        <v>49</v>
      </c>
      <c r="C9" s="172">
        <v>68227657</v>
      </c>
      <c r="D9" s="181">
        <v>82546040</v>
      </c>
      <c r="E9" s="174"/>
      <c r="F9" s="175" t="s">
        <v>61</v>
      </c>
      <c r="G9" s="176">
        <v>44841019</v>
      </c>
      <c r="H9" s="177">
        <v>24117100</v>
      </c>
      <c r="I9" s="178">
        <v>0.10725995776522249</v>
      </c>
      <c r="J9" s="176">
        <v>-19662</v>
      </c>
      <c r="K9" s="174">
        <v>6.1358538143584301E-2</v>
      </c>
      <c r="L9" s="176">
        <v>44821357</v>
      </c>
      <c r="M9" s="177">
        <v>24137837</v>
      </c>
      <c r="N9" s="179">
        <v>0.10721796878947368</v>
      </c>
      <c r="O9" s="177">
        <v>20737</v>
      </c>
      <c r="P9" s="174">
        <v>6.1408057235199202E-2</v>
      </c>
    </row>
    <row r="10" spans="1:16" ht="27.95" hidden="1">
      <c r="A10" s="180" t="s">
        <v>86</v>
      </c>
      <c r="B10" s="171" t="s">
        <v>49</v>
      </c>
      <c r="C10" s="172">
        <v>9236946</v>
      </c>
      <c r="D10" s="181">
        <v>7698347</v>
      </c>
      <c r="E10" s="174"/>
      <c r="F10" s="175" t="s">
        <v>86</v>
      </c>
      <c r="G10" s="176">
        <v>18427000</v>
      </c>
      <c r="H10" s="177">
        <v>15724736</v>
      </c>
      <c r="I10" s="178">
        <v>9.4070980784545954E-2</v>
      </c>
      <c r="J10" s="176">
        <v>9318000</v>
      </c>
      <c r="K10" s="174">
        <v>8.6562066850389002E-2</v>
      </c>
      <c r="L10" s="176">
        <v>27745000</v>
      </c>
      <c r="M10" s="177">
        <v>22083115</v>
      </c>
      <c r="N10" s="179">
        <v>0.13520823383787683</v>
      </c>
      <c r="O10" s="177">
        <v>6358379</v>
      </c>
      <c r="P10" s="174">
        <v>0.117452826897124</v>
      </c>
    </row>
    <row r="11" spans="1:16" ht="42">
      <c r="A11" s="180" t="s">
        <v>84</v>
      </c>
      <c r="B11" s="171" t="s">
        <v>79</v>
      </c>
      <c r="C11" s="172">
        <v>484588</v>
      </c>
      <c r="D11" s="181">
        <v>277594</v>
      </c>
      <c r="E11" s="174"/>
      <c r="F11" s="175" t="s">
        <v>84</v>
      </c>
      <c r="G11" s="176">
        <v>1395858</v>
      </c>
      <c r="H11" s="177">
        <v>-457164</v>
      </c>
      <c r="I11" s="178">
        <v>8.8063678283022681E-2</v>
      </c>
      <c r="J11" s="176">
        <v>789341</v>
      </c>
      <c r="K11" s="174">
        <v>-3.3623504768853299E-2</v>
      </c>
      <c r="L11" s="176">
        <v>2185199</v>
      </c>
      <c r="M11" s="177">
        <v>355339</v>
      </c>
      <c r="N11" s="179">
        <v>0.13132289184053697</v>
      </c>
      <c r="O11" s="177">
        <v>812503</v>
      </c>
      <c r="P11" s="174">
        <v>2.46607985543543E-2</v>
      </c>
    </row>
    <row r="12" spans="1:16" ht="42">
      <c r="A12" s="180" t="s">
        <v>85</v>
      </c>
      <c r="B12" s="171" t="s">
        <v>79</v>
      </c>
      <c r="C12" s="172">
        <v>12794620</v>
      </c>
      <c r="D12" s="181">
        <v>15640033</v>
      </c>
      <c r="E12" s="174"/>
      <c r="F12" s="175" t="s">
        <v>85</v>
      </c>
      <c r="G12" s="176">
        <v>8645798</v>
      </c>
      <c r="H12" s="177">
        <v>14027557</v>
      </c>
      <c r="I12" s="178">
        <v>8.7115706195245293E-2</v>
      </c>
      <c r="J12" s="184">
        <v>0</v>
      </c>
      <c r="K12" s="174">
        <v>0.15902356763341499</v>
      </c>
      <c r="L12" s="176">
        <v>8645798</v>
      </c>
      <c r="M12" s="177">
        <v>14027557</v>
      </c>
      <c r="N12" s="179">
        <v>8.7115706195245293E-2</v>
      </c>
      <c r="O12" s="177">
        <v>0</v>
      </c>
      <c r="P12" s="174">
        <v>0.15902356763341499</v>
      </c>
    </row>
    <row r="13" spans="1:16" ht="27.95" hidden="1">
      <c r="A13" s="180" t="s">
        <v>88</v>
      </c>
      <c r="B13" s="171" t="s">
        <v>49</v>
      </c>
      <c r="C13" s="172">
        <v>35864627</v>
      </c>
      <c r="D13" s="181">
        <v>31964106</v>
      </c>
      <c r="E13" s="174"/>
      <c r="F13" s="175" t="s">
        <v>88</v>
      </c>
      <c r="G13" s="176">
        <v>17338933</v>
      </c>
      <c r="H13" s="177">
        <v>11441613</v>
      </c>
      <c r="I13" s="178">
        <v>8.6459890085264668E-2</v>
      </c>
      <c r="J13" s="176">
        <v>2262052</v>
      </c>
      <c r="K13" s="174">
        <v>6.4229894843651505E-2</v>
      </c>
      <c r="L13" s="176">
        <v>19600985</v>
      </c>
      <c r="M13" s="177">
        <v>14014004</v>
      </c>
      <c r="N13" s="179">
        <v>9.6649352115027301E-2</v>
      </c>
      <c r="O13" s="177">
        <v>2572391</v>
      </c>
      <c r="P13" s="174">
        <v>7.7550668797407699E-2</v>
      </c>
    </row>
    <row r="14" spans="1:16" ht="42">
      <c r="A14" s="180" t="s">
        <v>87</v>
      </c>
      <c r="B14" s="171" t="s">
        <v>79</v>
      </c>
      <c r="C14" s="172">
        <v>2525402</v>
      </c>
      <c r="D14" s="181">
        <v>2261372</v>
      </c>
      <c r="E14" s="174"/>
      <c r="F14" s="175" t="s">
        <v>87</v>
      </c>
      <c r="G14" s="176">
        <v>1916005</v>
      </c>
      <c r="H14" s="177">
        <v>985278</v>
      </c>
      <c r="I14" s="178">
        <v>8.420323337814492E-2</v>
      </c>
      <c r="J14" s="176">
        <v>1856</v>
      </c>
      <c r="K14" s="174">
        <v>4.7142260221613302E-2</v>
      </c>
      <c r="L14" s="176">
        <v>1917861</v>
      </c>
      <c r="M14" s="177">
        <v>987524</v>
      </c>
      <c r="N14" s="179">
        <v>8.4277925326104064E-2</v>
      </c>
      <c r="O14" s="177">
        <v>2246</v>
      </c>
      <c r="P14" s="174">
        <v>4.7244646737517097E-2</v>
      </c>
    </row>
    <row r="15" spans="1:16" ht="24" hidden="1" customHeight="1">
      <c r="A15" s="180" t="s">
        <v>56</v>
      </c>
      <c r="B15" s="171" t="s">
        <v>49</v>
      </c>
      <c r="C15" s="172">
        <v>124953087</v>
      </c>
      <c r="D15" s="181">
        <v>140705794</v>
      </c>
      <c r="E15" s="174"/>
      <c r="F15" s="175" t="s">
        <v>56</v>
      </c>
      <c r="G15" s="176">
        <v>66049512</v>
      </c>
      <c r="H15" s="177">
        <v>108183549</v>
      </c>
      <c r="I15" s="178">
        <v>8.2063565257321766E-2</v>
      </c>
      <c r="J15" s="176">
        <v>-195562</v>
      </c>
      <c r="K15" s="174">
        <v>0.13615832056715799</v>
      </c>
      <c r="L15" s="176">
        <v>65853950</v>
      </c>
      <c r="M15" s="177">
        <v>107580757</v>
      </c>
      <c r="N15" s="179">
        <v>8.1840473572930575E-2</v>
      </c>
      <c r="O15" s="177">
        <v>-602792</v>
      </c>
      <c r="P15" s="174">
        <v>0.13550245594520899</v>
      </c>
    </row>
    <row r="16" spans="1:16" ht="42" hidden="1">
      <c r="A16" s="180" t="s">
        <v>91</v>
      </c>
      <c r="B16" s="171" t="s">
        <v>49</v>
      </c>
      <c r="C16" s="172">
        <v>26632378</v>
      </c>
      <c r="D16" s="181">
        <v>23754211</v>
      </c>
      <c r="E16" s="174"/>
      <c r="F16" s="175" t="s">
        <v>91</v>
      </c>
      <c r="G16" s="176">
        <v>14639000</v>
      </c>
      <c r="H16" s="177">
        <v>16989000</v>
      </c>
      <c r="I16" s="178">
        <v>7.7828934776598691E-2</v>
      </c>
      <c r="J16" s="176">
        <v>14929000</v>
      </c>
      <c r="K16" s="174">
        <v>9.63007890440776E-2</v>
      </c>
      <c r="L16" s="176">
        <v>29568000</v>
      </c>
      <c r="M16" s="177">
        <v>30517000</v>
      </c>
      <c r="N16" s="179">
        <v>0.14564010619591078</v>
      </c>
      <c r="O16" s="177">
        <v>13528000</v>
      </c>
      <c r="P16" s="174">
        <v>0.16066314282104199</v>
      </c>
    </row>
    <row r="17" spans="1:16" ht="27.95" hidden="1">
      <c r="A17" s="180" t="s">
        <v>93</v>
      </c>
      <c r="B17" s="171" t="s">
        <v>49</v>
      </c>
      <c r="C17" s="172">
        <v>16202279</v>
      </c>
      <c r="D17" s="181">
        <v>20493136</v>
      </c>
      <c r="E17" s="174"/>
      <c r="F17" s="175" t="s">
        <v>93</v>
      </c>
      <c r="G17" s="176">
        <v>8765000</v>
      </c>
      <c r="H17" s="177">
        <v>1721000</v>
      </c>
      <c r="I17" s="178">
        <v>7.1684441245747188E-2</v>
      </c>
      <c r="J17" s="176">
        <v>1817000</v>
      </c>
      <c r="K17" s="174">
        <v>1.6526941507495198E-2</v>
      </c>
      <c r="L17" s="176">
        <v>10582000</v>
      </c>
      <c r="M17" s="177">
        <v>3320000</v>
      </c>
      <c r="N17" s="179">
        <v>8.5277502437766439E-2</v>
      </c>
      <c r="O17" s="177">
        <v>1599000</v>
      </c>
      <c r="P17" s="174">
        <v>3.1400143759694299E-2</v>
      </c>
    </row>
    <row r="18" spans="1:16" hidden="1">
      <c r="A18" s="180" t="s">
        <v>48</v>
      </c>
      <c r="B18" s="171" t="s">
        <v>49</v>
      </c>
      <c r="C18" s="172">
        <v>365653676</v>
      </c>
      <c r="D18" s="181">
        <v>341020625</v>
      </c>
      <c r="E18" s="174"/>
      <c r="F18" s="175" t="s">
        <v>48</v>
      </c>
      <c r="G18" s="176">
        <v>93837571</v>
      </c>
      <c r="H18" s="177">
        <v>79708130</v>
      </c>
      <c r="I18" s="178">
        <v>6.9860085187124277E-2</v>
      </c>
      <c r="J18" s="176">
        <v>22511685</v>
      </c>
      <c r="K18" s="174">
        <v>6.4564550458677997E-2</v>
      </c>
      <c r="L18" s="176">
        <v>116349256</v>
      </c>
      <c r="M18" s="177">
        <v>87214492</v>
      </c>
      <c r="N18" s="179">
        <v>8.5191788649335506E-2</v>
      </c>
      <c r="O18" s="177">
        <v>7506362</v>
      </c>
      <c r="P18" s="174">
        <v>7.0217852884111295E-2</v>
      </c>
    </row>
    <row r="19" spans="1:16" hidden="1">
      <c r="A19" s="175" t="s">
        <v>96</v>
      </c>
      <c r="B19" s="171" t="s">
        <v>49</v>
      </c>
      <c r="C19" s="172">
        <v>33877436</v>
      </c>
      <c r="D19" s="181">
        <v>31109852</v>
      </c>
      <c r="E19" s="174"/>
      <c r="F19" s="175" t="s">
        <v>175</v>
      </c>
      <c r="G19" s="176">
        <v>32573052</v>
      </c>
      <c r="H19" s="177">
        <v>6773365</v>
      </c>
      <c r="I19" s="178">
        <v>6.0885552469701398E-2</v>
      </c>
      <c r="J19" s="176">
        <v>3493068</v>
      </c>
      <c r="K19" s="174">
        <v>1.2976005966257901E-2</v>
      </c>
      <c r="L19" s="176">
        <v>36066120</v>
      </c>
      <c r="M19" s="177">
        <v>10100018</v>
      </c>
      <c r="N19" s="179">
        <v>6.697748329836975E-2</v>
      </c>
      <c r="O19" s="177">
        <v>3326653</v>
      </c>
      <c r="P19" s="174">
        <v>1.92264776557785E-2</v>
      </c>
    </row>
    <row r="20" spans="1:16" ht="42" hidden="1">
      <c r="A20" s="180" t="s">
        <v>98</v>
      </c>
      <c r="B20" s="171" t="s">
        <v>49</v>
      </c>
      <c r="C20" s="172">
        <v>26714642</v>
      </c>
      <c r="D20" s="181">
        <v>28179940</v>
      </c>
      <c r="E20" s="174"/>
      <c r="F20" s="175" t="s">
        <v>98</v>
      </c>
      <c r="G20" s="176">
        <v>7603880</v>
      </c>
      <c r="H20" s="177">
        <v>3195274</v>
      </c>
      <c r="I20" s="178">
        <v>5.7611703973573902E-2</v>
      </c>
      <c r="J20" s="176">
        <v>0</v>
      </c>
      <c r="K20" s="174">
        <v>2.5208547140548199E-2</v>
      </c>
      <c r="L20" s="176">
        <v>7603880</v>
      </c>
      <c r="M20" s="177">
        <v>3349128</v>
      </c>
      <c r="N20" s="179">
        <v>5.7611703973573902E-2</v>
      </c>
      <c r="O20" s="177">
        <v>153854</v>
      </c>
      <c r="P20" s="174">
        <v>2.6390318298886301E-2</v>
      </c>
    </row>
    <row r="21" spans="1:16" ht="27.95" hidden="1">
      <c r="A21" s="175" t="s">
        <v>158</v>
      </c>
      <c r="B21" s="171" t="s">
        <v>49</v>
      </c>
      <c r="C21" s="172">
        <v>10058000</v>
      </c>
      <c r="D21" s="181">
        <v>4147006</v>
      </c>
      <c r="E21" s="174"/>
      <c r="F21" s="183" t="s">
        <v>176</v>
      </c>
      <c r="G21" s="185">
        <v>10334325</v>
      </c>
      <c r="H21" s="186"/>
      <c r="I21" s="187">
        <v>5.6565062628675104E-2</v>
      </c>
      <c r="J21" s="185">
        <v>1283313</v>
      </c>
      <c r="K21" s="188"/>
      <c r="L21" s="185">
        <v>11617638</v>
      </c>
      <c r="M21" s="186"/>
      <c r="N21" s="189">
        <v>6.314574281758388E-2</v>
      </c>
      <c r="O21" s="186"/>
      <c r="P21" s="188"/>
    </row>
    <row r="22" spans="1:16" ht="27.95">
      <c r="A22" s="180" t="s">
        <v>89</v>
      </c>
      <c r="B22" s="171" t="s">
        <v>82</v>
      </c>
      <c r="C22" s="172">
        <v>4865087</v>
      </c>
      <c r="D22" s="181">
        <v>4005617</v>
      </c>
      <c r="E22" s="174"/>
      <c r="F22" s="175" t="s">
        <v>89</v>
      </c>
      <c r="G22" s="176">
        <v>3524515</v>
      </c>
      <c r="H22" s="177">
        <v>1433502</v>
      </c>
      <c r="I22" s="178">
        <v>5.0693688648959762E-2</v>
      </c>
      <c r="J22" s="176">
        <v>2442665</v>
      </c>
      <c r="K22" s="174">
        <v>2.1535596292938101E-2</v>
      </c>
      <c r="L22" s="176">
        <v>5967180</v>
      </c>
      <c r="M22" s="177">
        <v>3661680</v>
      </c>
      <c r="N22" s="179">
        <v>8.2913911874716209E-2</v>
      </c>
      <c r="O22" s="177">
        <v>2228178</v>
      </c>
      <c r="P22" s="174">
        <v>5.32279086364712E-2</v>
      </c>
    </row>
    <row r="23" spans="1:16" ht="27.95">
      <c r="A23" s="180" t="s">
        <v>90</v>
      </c>
      <c r="B23" s="171" t="s">
        <v>79</v>
      </c>
      <c r="C23" s="172">
        <v>21312498</v>
      </c>
      <c r="D23" s="181">
        <v>17244654</v>
      </c>
      <c r="E23" s="174"/>
      <c r="F23" s="175" t="s">
        <v>90</v>
      </c>
      <c r="G23" s="176">
        <v>3916916</v>
      </c>
      <c r="H23" s="177">
        <v>4240900</v>
      </c>
      <c r="I23" s="178">
        <v>4.9824870157445383E-2</v>
      </c>
      <c r="J23" s="176">
        <v>863309</v>
      </c>
      <c r="K23" s="174">
        <v>5.8423218378038697E-2</v>
      </c>
      <c r="L23" s="176">
        <v>4780225</v>
      </c>
      <c r="M23" s="177">
        <v>4876155</v>
      </c>
      <c r="N23" s="179">
        <v>6.0146031465387446E-2</v>
      </c>
      <c r="O23" s="177">
        <v>635255</v>
      </c>
      <c r="P23" s="174">
        <v>6.6591809254781906E-2</v>
      </c>
    </row>
    <row r="24" spans="1:16" ht="27.95">
      <c r="A24" s="180" t="s">
        <v>92</v>
      </c>
      <c r="B24" s="171" t="s">
        <v>79</v>
      </c>
      <c r="C24" s="172">
        <v>4346725</v>
      </c>
      <c r="D24" s="181">
        <v>5869599</v>
      </c>
      <c r="E24" s="174"/>
      <c r="F24" s="175" t="s">
        <v>92</v>
      </c>
      <c r="G24" s="176">
        <v>2401924</v>
      </c>
      <c r="H24" s="177">
        <v>-1840982</v>
      </c>
      <c r="I24" s="178">
        <v>4.6137156699496154E-2</v>
      </c>
      <c r="J24" s="184">
        <v>0</v>
      </c>
      <c r="K24" s="174">
        <v>-3.8003696076207003E-2</v>
      </c>
      <c r="L24" s="176">
        <v>2401924</v>
      </c>
      <c r="M24" s="177">
        <v>-1840982</v>
      </c>
      <c r="N24" s="179">
        <v>4.6137156699496154E-2</v>
      </c>
      <c r="O24" s="177">
        <v>0</v>
      </c>
      <c r="P24" s="174">
        <v>-3.8003696076207003E-2</v>
      </c>
    </row>
    <row r="25" spans="1:16" hidden="1">
      <c r="A25" s="180" t="s">
        <v>58</v>
      </c>
      <c r="B25" s="171" t="s">
        <v>49</v>
      </c>
      <c r="C25" s="172">
        <v>93829403</v>
      </c>
      <c r="D25" s="181">
        <v>90704776</v>
      </c>
      <c r="E25" s="174"/>
      <c r="F25" s="175" t="s">
        <v>58</v>
      </c>
      <c r="G25" s="176">
        <v>27981732</v>
      </c>
      <c r="H25" s="177">
        <v>21645912</v>
      </c>
      <c r="I25" s="178">
        <v>4.6043407369900924E-2</v>
      </c>
      <c r="J25" s="176">
        <v>30506018</v>
      </c>
      <c r="K25" s="174">
        <v>3.9084691381410602E-2</v>
      </c>
      <c r="L25" s="176">
        <v>58487750</v>
      </c>
      <c r="M25" s="177">
        <v>61367649</v>
      </c>
      <c r="N25" s="179">
        <v>9.1640399573341358E-2</v>
      </c>
      <c r="O25" s="177">
        <v>39721737</v>
      </c>
      <c r="P25" s="174">
        <v>0.10339218040676</v>
      </c>
    </row>
    <row r="26" spans="1:16" ht="27.95">
      <c r="A26" s="180" t="s">
        <v>94</v>
      </c>
      <c r="B26" s="171" t="s">
        <v>82</v>
      </c>
      <c r="C26" s="172">
        <v>9899620</v>
      </c>
      <c r="D26" s="181">
        <v>10833800</v>
      </c>
      <c r="E26" s="174"/>
      <c r="F26" s="175" t="s">
        <v>94</v>
      </c>
      <c r="G26" s="176">
        <v>2806033</v>
      </c>
      <c r="H26" s="177">
        <v>1257532</v>
      </c>
      <c r="I26" s="178">
        <v>4.3422488071877575E-2</v>
      </c>
      <c r="J26" s="176">
        <v>-1346938</v>
      </c>
      <c r="K26" s="174">
        <v>2.23150520538801E-2</v>
      </c>
      <c r="L26" s="176">
        <v>1459095</v>
      </c>
      <c r="M26" s="177">
        <v>670532</v>
      </c>
      <c r="N26" s="179">
        <v>2.3059684693013872E-2</v>
      </c>
      <c r="O26" s="177">
        <v>-587000</v>
      </c>
      <c r="P26" s="174">
        <v>1.2023914271735599E-2</v>
      </c>
    </row>
    <row r="27" spans="1:16" ht="42" hidden="1">
      <c r="A27" s="180" t="s">
        <v>105</v>
      </c>
      <c r="B27" s="171" t="s">
        <v>49</v>
      </c>
      <c r="C27" s="172">
        <v>48204132</v>
      </c>
      <c r="D27" s="181">
        <v>46172958</v>
      </c>
      <c r="E27" s="174"/>
      <c r="F27" s="175" t="s">
        <v>105</v>
      </c>
      <c r="G27" s="176">
        <v>10955000</v>
      </c>
      <c r="H27" s="177">
        <v>11742000</v>
      </c>
      <c r="I27" s="178">
        <v>3.8390910938693693E-2</v>
      </c>
      <c r="J27" s="176">
        <v>10410000</v>
      </c>
      <c r="K27" s="174">
        <v>4.2432324020771697E-2</v>
      </c>
      <c r="L27" s="176">
        <v>21365000</v>
      </c>
      <c r="M27" s="177">
        <v>21285000</v>
      </c>
      <c r="N27" s="179">
        <v>7.2236648138380599E-2</v>
      </c>
      <c r="O27" s="177">
        <v>9543000</v>
      </c>
      <c r="P27" s="174">
        <v>7.4353922575506701E-2</v>
      </c>
    </row>
    <row r="28" spans="1:16" ht="27.95">
      <c r="A28" s="180" t="s">
        <v>95</v>
      </c>
      <c r="B28" s="171" t="s">
        <v>79</v>
      </c>
      <c r="C28" s="172">
        <v>3478989</v>
      </c>
      <c r="D28" s="181">
        <v>1577175</v>
      </c>
      <c r="E28" s="174"/>
      <c r="F28" s="175" t="s">
        <v>95</v>
      </c>
      <c r="G28" s="176">
        <v>838051</v>
      </c>
      <c r="H28" s="177">
        <v>1408103</v>
      </c>
      <c r="I28" s="178">
        <v>3.571854324436164E-2</v>
      </c>
      <c r="J28" s="176">
        <v>-135707</v>
      </c>
      <c r="K28" s="174">
        <v>6.8068873119571799E-2</v>
      </c>
      <c r="L28" s="176">
        <v>702344</v>
      </c>
      <c r="M28" s="177">
        <v>1055201</v>
      </c>
      <c r="N28" s="179">
        <v>3.0108727580198745E-2</v>
      </c>
      <c r="O28" s="177">
        <v>-352902</v>
      </c>
      <c r="P28" s="174">
        <v>5.1894596037689998E-2</v>
      </c>
    </row>
    <row r="29" spans="1:16" hidden="1">
      <c r="A29" s="180" t="s">
        <v>107</v>
      </c>
      <c r="B29" s="171" t="s">
        <v>49</v>
      </c>
      <c r="C29" s="172">
        <v>26768387</v>
      </c>
      <c r="D29" s="181">
        <v>23399711</v>
      </c>
      <c r="E29" s="174"/>
      <c r="F29" s="175" t="s">
        <v>107</v>
      </c>
      <c r="G29" s="176">
        <v>4659659</v>
      </c>
      <c r="H29" s="177">
        <v>6529214</v>
      </c>
      <c r="I29" s="178">
        <v>3.2694594646327214E-2</v>
      </c>
      <c r="J29" s="176">
        <v>991115</v>
      </c>
      <c r="K29" s="174">
        <v>5.0225286372827201E-2</v>
      </c>
      <c r="L29" s="176">
        <v>5650774</v>
      </c>
      <c r="M29" s="177">
        <v>5092728</v>
      </c>
      <c r="N29" s="179">
        <v>3.9374953257357605E-2</v>
      </c>
      <c r="O29" s="177">
        <v>-1436486</v>
      </c>
      <c r="P29" s="174">
        <v>3.96129943659271E-2</v>
      </c>
    </row>
    <row r="30" spans="1:16" ht="56.1">
      <c r="A30" s="180" t="s">
        <v>97</v>
      </c>
      <c r="B30" s="171" t="s">
        <v>79</v>
      </c>
      <c r="C30" s="172">
        <v>664009</v>
      </c>
      <c r="D30" s="190">
        <v>1207260</v>
      </c>
      <c r="E30" s="174"/>
      <c r="F30" s="175" t="s">
        <v>97</v>
      </c>
      <c r="G30" s="176">
        <v>864908</v>
      </c>
      <c r="H30" s="177">
        <v>-6122178</v>
      </c>
      <c r="I30" s="178">
        <v>3.1453514978702433E-2</v>
      </c>
      <c r="J30" s="176">
        <v>320916</v>
      </c>
      <c r="K30" s="174">
        <v>-0.26943670529595398</v>
      </c>
      <c r="L30" s="176">
        <v>1185824</v>
      </c>
      <c r="M30" s="177">
        <v>-6065046</v>
      </c>
      <c r="N30" s="179">
        <v>4.2626571899412817E-2</v>
      </c>
      <c r="O30" s="177">
        <v>57132</v>
      </c>
      <c r="P30" s="174">
        <v>-0.26625286938519099</v>
      </c>
    </row>
    <row r="31" spans="1:16" ht="42">
      <c r="A31" s="180" t="s">
        <v>99</v>
      </c>
      <c r="B31" s="171" t="s">
        <v>79</v>
      </c>
      <c r="C31" s="172">
        <v>8201414</v>
      </c>
      <c r="D31" s="181">
        <v>7088717</v>
      </c>
      <c r="E31" s="174"/>
      <c r="F31" s="175" t="s">
        <v>99</v>
      </c>
      <c r="G31" s="176">
        <v>2317498</v>
      </c>
      <c r="H31" s="177">
        <v>1902421</v>
      </c>
      <c r="I31" s="178">
        <v>3.0755443253669919E-2</v>
      </c>
      <c r="J31" s="191">
        <v>255724</v>
      </c>
      <c r="K31" s="174">
        <v>2.7476475621670798E-2</v>
      </c>
      <c r="L31" s="176">
        <v>2573222</v>
      </c>
      <c r="M31" s="177">
        <v>2152941</v>
      </c>
      <c r="N31" s="179">
        <v>3.4033648266654344E-2</v>
      </c>
      <c r="O31" s="177">
        <v>250520</v>
      </c>
      <c r="P31" s="174">
        <v>3.09826084801651E-2</v>
      </c>
    </row>
    <row r="32" spans="1:16" ht="27.95" hidden="1">
      <c r="A32" s="180" t="s">
        <v>109</v>
      </c>
      <c r="B32" s="171" t="s">
        <v>49</v>
      </c>
      <c r="C32" s="172">
        <v>27897222</v>
      </c>
      <c r="D32" s="181">
        <v>30205146</v>
      </c>
      <c r="E32" s="174"/>
      <c r="F32" s="175" t="s">
        <v>109</v>
      </c>
      <c r="G32" s="176">
        <v>4600206</v>
      </c>
      <c r="H32" s="177">
        <v>-3777636</v>
      </c>
      <c r="I32" s="178">
        <v>2.7669446720054277E-2</v>
      </c>
      <c r="J32" s="176">
        <v>497374</v>
      </c>
      <c r="K32" s="174">
        <v>-2.4668925229262902E-2</v>
      </c>
      <c r="L32" s="176">
        <v>5097580</v>
      </c>
      <c r="M32" s="177">
        <v>-3203337</v>
      </c>
      <c r="N32" s="179">
        <v>3.0569613025776647E-2</v>
      </c>
      <c r="O32" s="177">
        <v>574299</v>
      </c>
      <c r="P32" s="174">
        <v>-2.0840448164194902E-2</v>
      </c>
    </row>
    <row r="33" spans="1:16" ht="27.95">
      <c r="A33" s="180" t="s">
        <v>102</v>
      </c>
      <c r="B33" s="171" t="s">
        <v>82</v>
      </c>
      <c r="C33" s="172">
        <v>2096884</v>
      </c>
      <c r="D33" s="181">
        <v>2196977</v>
      </c>
      <c r="E33" s="174"/>
      <c r="F33" s="175" t="s">
        <v>102</v>
      </c>
      <c r="G33" s="176">
        <v>410093</v>
      </c>
      <c r="H33" s="177">
        <v>-218664</v>
      </c>
      <c r="I33" s="178">
        <v>2.4758216882904797E-2</v>
      </c>
      <c r="J33" s="176">
        <v>246445</v>
      </c>
      <c r="K33" s="174">
        <v>-1.27098443168459E-2</v>
      </c>
      <c r="L33" s="176">
        <v>656538</v>
      </c>
      <c r="M33" s="177">
        <v>159354</v>
      </c>
      <c r="N33" s="179">
        <v>3.9055558596008649E-2</v>
      </c>
      <c r="O33" s="177">
        <v>378018</v>
      </c>
      <c r="P33" s="174">
        <v>9.0633090513652405E-3</v>
      </c>
    </row>
    <row r="34" spans="1:16" ht="27.95">
      <c r="A34" s="180" t="s">
        <v>104</v>
      </c>
      <c r="B34" s="171" t="s">
        <v>79</v>
      </c>
      <c r="C34" s="172">
        <v>2083830</v>
      </c>
      <c r="D34" s="190">
        <v>5354257</v>
      </c>
      <c r="E34" s="174"/>
      <c r="F34" s="175" t="s">
        <v>104</v>
      </c>
      <c r="G34" s="176">
        <v>1574972</v>
      </c>
      <c r="H34" s="177">
        <v>2252595</v>
      </c>
      <c r="I34" s="178">
        <v>2.3333560450692695E-2</v>
      </c>
      <c r="J34" s="176">
        <v>607624</v>
      </c>
      <c r="K34" s="174">
        <v>3.6158345589733097E-2</v>
      </c>
      <c r="L34" s="176">
        <v>2182596</v>
      </c>
      <c r="M34" s="177">
        <v>2261436</v>
      </c>
      <c r="N34" s="179">
        <v>3.2047153951000946E-2</v>
      </c>
      <c r="O34" s="177">
        <v>8841</v>
      </c>
      <c r="P34" s="174">
        <v>3.6295109304655397E-2</v>
      </c>
    </row>
    <row r="35" spans="1:16" ht="27.95">
      <c r="A35" s="180" t="s">
        <v>106</v>
      </c>
      <c r="B35" s="171" t="s">
        <v>79</v>
      </c>
      <c r="C35" s="172">
        <v>12034211</v>
      </c>
      <c r="D35" s="181">
        <v>9539154</v>
      </c>
      <c r="E35" s="174"/>
      <c r="F35" s="175" t="s">
        <v>106</v>
      </c>
      <c r="G35" s="176">
        <v>2435718</v>
      </c>
      <c r="H35" s="177">
        <v>-2644218</v>
      </c>
      <c r="I35" s="178">
        <v>2.173491082568493E-2</v>
      </c>
      <c r="J35" s="176">
        <v>394172</v>
      </c>
      <c r="K35" s="174">
        <v>-2.6023656111998202E-2</v>
      </c>
      <c r="L35" s="176">
        <v>2829890</v>
      </c>
      <c r="M35" s="177">
        <v>-951360</v>
      </c>
      <c r="N35" s="179">
        <v>2.5163759306595708E-2</v>
      </c>
      <c r="O35" s="177">
        <v>1692858</v>
      </c>
      <c r="P35" s="174">
        <v>-9.2095822946787094E-3</v>
      </c>
    </row>
    <row r="36" spans="1:16" ht="42" hidden="1">
      <c r="A36" s="180" t="s">
        <v>111</v>
      </c>
      <c r="B36" s="171" t="s">
        <v>49</v>
      </c>
      <c r="C36" s="172">
        <v>18669597</v>
      </c>
      <c r="D36" s="181">
        <v>18045336</v>
      </c>
      <c r="E36" s="174"/>
      <c r="F36" s="175" t="s">
        <v>111</v>
      </c>
      <c r="G36" s="176">
        <v>2127936</v>
      </c>
      <c r="H36" s="177">
        <v>7441015</v>
      </c>
      <c r="I36" s="178">
        <v>1.8176446619385472E-2</v>
      </c>
      <c r="J36" s="184">
        <v>0</v>
      </c>
      <c r="K36" s="174">
        <v>7.7201960492160507E-2</v>
      </c>
      <c r="L36" s="176">
        <v>2127936</v>
      </c>
      <c r="M36" s="177">
        <v>7441015</v>
      </c>
      <c r="N36" s="179">
        <v>1.8176446619385472E-2</v>
      </c>
      <c r="O36" s="177">
        <v>0</v>
      </c>
      <c r="P36" s="174">
        <v>7.7201960492160507E-2</v>
      </c>
    </row>
    <row r="37" spans="1:16" ht="56.1">
      <c r="A37" s="180" t="s">
        <v>108</v>
      </c>
      <c r="B37" s="171" t="s">
        <v>79</v>
      </c>
      <c r="C37" s="172">
        <v>10259026</v>
      </c>
      <c r="D37" s="181">
        <v>11111935</v>
      </c>
      <c r="E37" s="174"/>
      <c r="F37" s="175" t="s">
        <v>108</v>
      </c>
      <c r="G37" s="176">
        <v>1494051</v>
      </c>
      <c r="H37" s="177">
        <v>-1571695</v>
      </c>
      <c r="I37" s="178">
        <v>1.5862099402897279E-2</v>
      </c>
      <c r="J37" s="191">
        <v>854464</v>
      </c>
      <c r="K37" s="174">
        <v>-1.8803234951516899E-2</v>
      </c>
      <c r="L37" s="176">
        <v>2348515</v>
      </c>
      <c r="M37" s="177">
        <v>-570490</v>
      </c>
      <c r="N37" s="179">
        <v>2.4709647711694489E-2</v>
      </c>
      <c r="O37" s="177">
        <v>1001205</v>
      </c>
      <c r="P37" s="174">
        <v>-6.7443675563870903E-3</v>
      </c>
    </row>
    <row r="38" spans="1:16" ht="27.95" hidden="1">
      <c r="A38" s="175" t="s">
        <v>113</v>
      </c>
      <c r="B38" s="171" t="s">
        <v>49</v>
      </c>
      <c r="C38" s="172">
        <v>33220163</v>
      </c>
      <c r="D38" s="181">
        <v>25476088</v>
      </c>
      <c r="E38" s="174"/>
      <c r="F38" s="175" t="s">
        <v>113</v>
      </c>
      <c r="G38" s="176">
        <v>5464342</v>
      </c>
      <c r="H38" s="177">
        <v>2766246</v>
      </c>
      <c r="I38" s="178">
        <v>1.5495251211174848E-2</v>
      </c>
      <c r="J38" s="184">
        <v>0</v>
      </c>
      <c r="K38" s="174">
        <v>8.6093113479001303E-3</v>
      </c>
      <c r="L38" s="176">
        <v>5464342</v>
      </c>
      <c r="M38" s="177">
        <v>2766246</v>
      </c>
      <c r="N38" s="179">
        <v>1.5495251211174848E-2</v>
      </c>
      <c r="O38" s="177">
        <v>0</v>
      </c>
      <c r="P38" s="174">
        <v>8.6093113479001303E-3</v>
      </c>
    </row>
    <row r="39" spans="1:16" ht="27.95">
      <c r="A39" s="180" t="s">
        <v>110</v>
      </c>
      <c r="B39" s="171" t="s">
        <v>79</v>
      </c>
      <c r="C39" s="172">
        <v>5121993</v>
      </c>
      <c r="D39" s="181">
        <v>4149525</v>
      </c>
      <c r="E39" s="174"/>
      <c r="F39" s="175" t="s">
        <v>110</v>
      </c>
      <c r="G39" s="176">
        <v>497469</v>
      </c>
      <c r="H39" s="177">
        <v>460522</v>
      </c>
      <c r="I39" s="178">
        <v>1.022889099287042E-2</v>
      </c>
      <c r="J39" s="176">
        <v>74969</v>
      </c>
      <c r="K39" s="174">
        <v>9.9836081537966696E-3</v>
      </c>
      <c r="L39" s="176">
        <v>572438</v>
      </c>
      <c r="M39" s="177">
        <v>538224</v>
      </c>
      <c r="N39" s="179">
        <v>1.17522773709749E-2</v>
      </c>
      <c r="O39" s="177">
        <v>77702</v>
      </c>
      <c r="P39" s="174">
        <v>1.1648479876233001E-2</v>
      </c>
    </row>
    <row r="40" spans="1:16" ht="27.95">
      <c r="A40" s="180" t="s">
        <v>112</v>
      </c>
      <c r="B40" s="171" t="s">
        <v>82</v>
      </c>
      <c r="C40" s="172">
        <v>1611670</v>
      </c>
      <c r="D40" s="181">
        <v>2602086</v>
      </c>
      <c r="E40" s="174"/>
      <c r="F40" s="175" t="s">
        <v>112</v>
      </c>
      <c r="G40" s="176">
        <v>287774</v>
      </c>
      <c r="H40" s="177">
        <v>1389216</v>
      </c>
      <c r="I40" s="178">
        <v>1.0139788806959102E-2</v>
      </c>
      <c r="J40" s="191">
        <v>-279892</v>
      </c>
      <c r="K40" s="174">
        <v>5.3143721737597599E-2</v>
      </c>
      <c r="L40" s="176">
        <v>7882</v>
      </c>
      <c r="M40" s="177">
        <v>1159305</v>
      </c>
      <c r="N40" s="179">
        <v>2.8049045474826356E-4</v>
      </c>
      <c r="O40" s="177">
        <v>-229911</v>
      </c>
      <c r="P40" s="174">
        <v>4.47421106815395E-2</v>
      </c>
    </row>
    <row r="41" spans="1:16" ht="42" hidden="1">
      <c r="A41" s="180" t="s">
        <v>62</v>
      </c>
      <c r="B41" s="171" t="s">
        <v>49</v>
      </c>
      <c r="C41" s="172">
        <v>49855412</v>
      </c>
      <c r="D41" s="181">
        <v>42248126</v>
      </c>
      <c r="E41" s="174"/>
      <c r="F41" s="183" t="s">
        <v>62</v>
      </c>
      <c r="G41" s="176">
        <v>45928</v>
      </c>
      <c r="H41" s="177">
        <v>8070733</v>
      </c>
      <c r="I41" s="178">
        <v>2.5198024193559667E-4</v>
      </c>
      <c r="J41" s="191">
        <v>18372</v>
      </c>
      <c r="K41" s="174">
        <v>4.8977444148619403E-2</v>
      </c>
      <c r="L41" s="176">
        <v>64300</v>
      </c>
      <c r="M41" s="177">
        <v>8095283</v>
      </c>
      <c r="N41" s="179">
        <v>3.5274117277421182E-4</v>
      </c>
      <c r="O41" s="177">
        <v>24550</v>
      </c>
      <c r="P41" s="174">
        <v>4.9119108557753699E-2</v>
      </c>
    </row>
    <row r="42" spans="1:16" hidden="1">
      <c r="A42" s="180" t="s">
        <v>116</v>
      </c>
      <c r="B42" s="171" t="s">
        <v>49</v>
      </c>
      <c r="C42" s="172">
        <v>37879141</v>
      </c>
      <c r="D42" s="181">
        <v>33972227</v>
      </c>
      <c r="E42" s="174"/>
      <c r="F42" s="175" t="s">
        <v>116</v>
      </c>
      <c r="G42" s="176">
        <v>-56000</v>
      </c>
      <c r="H42" s="177">
        <v>-3283300</v>
      </c>
      <c r="I42" s="178">
        <v>-3.2262506186047502E-4</v>
      </c>
      <c r="J42" s="176">
        <v>2003600</v>
      </c>
      <c r="K42" s="174">
        <v>-2.0420335626653598E-2</v>
      </c>
      <c r="L42" s="176">
        <v>1947600</v>
      </c>
      <c r="M42" s="177">
        <v>1165500</v>
      </c>
      <c r="N42" s="179">
        <v>1.1092398494814606E-2</v>
      </c>
      <c r="O42" s="177">
        <v>4448800</v>
      </c>
      <c r="P42" s="174">
        <v>7.05360741636437E-3</v>
      </c>
    </row>
    <row r="43" spans="1:16">
      <c r="A43" s="180" t="s">
        <v>114</v>
      </c>
      <c r="B43" s="171" t="s">
        <v>79</v>
      </c>
      <c r="C43" s="172">
        <v>11235056</v>
      </c>
      <c r="D43" s="181">
        <v>16841014</v>
      </c>
      <c r="E43" s="174"/>
      <c r="F43" s="175" t="s">
        <v>114</v>
      </c>
      <c r="G43" s="176">
        <v>-1235914</v>
      </c>
      <c r="H43" s="177">
        <v>-2982922</v>
      </c>
      <c r="I43" s="178">
        <v>-1.0669485862992094E-2</v>
      </c>
      <c r="J43" s="176">
        <v>-406274</v>
      </c>
      <c r="K43" s="174">
        <v>-3.1807649094043197E-2</v>
      </c>
      <c r="L43" s="176">
        <v>-1642188</v>
      </c>
      <c r="M43" s="177">
        <v>-3243909</v>
      </c>
      <c r="N43" s="179">
        <v>-1.4226694248624067E-2</v>
      </c>
      <c r="O43" s="177">
        <v>-260987</v>
      </c>
      <c r="P43" s="174">
        <v>-3.4687152564043797E-2</v>
      </c>
    </row>
    <row r="44" spans="1:16" ht="27.95" hidden="1">
      <c r="A44" s="180" t="s">
        <v>51</v>
      </c>
      <c r="B44" s="171" t="s">
        <v>49</v>
      </c>
      <c r="C44" s="172">
        <v>151501923</v>
      </c>
      <c r="D44" s="181">
        <v>152374462</v>
      </c>
      <c r="E44" s="174"/>
      <c r="F44" s="175" t="s">
        <v>51</v>
      </c>
      <c r="G44" s="176">
        <v>-7548000</v>
      </c>
      <c r="H44" s="177">
        <v>-2688000</v>
      </c>
      <c r="I44" s="178">
        <v>-1.1615881809787627E-2</v>
      </c>
      <c r="J44" s="176">
        <v>8627000</v>
      </c>
      <c r="K44" s="174">
        <v>-4.5280654143735801E-3</v>
      </c>
      <c r="L44" s="176">
        <v>1079000</v>
      </c>
      <c r="M44" s="177">
        <v>6241000</v>
      </c>
      <c r="N44" s="179">
        <v>1.6387541823163388E-3</v>
      </c>
      <c r="O44" s="177">
        <v>8929000</v>
      </c>
      <c r="P44" s="174">
        <v>1.0357474774296299E-2</v>
      </c>
    </row>
    <row r="45" spans="1:16" ht="42" hidden="1">
      <c r="A45" s="180" t="s">
        <v>53</v>
      </c>
      <c r="B45" s="171" t="s">
        <v>49</v>
      </c>
      <c r="C45" s="172">
        <v>133134716</v>
      </c>
      <c r="D45" s="181">
        <v>142984211</v>
      </c>
      <c r="E45" s="174"/>
      <c r="F45" s="183" t="s">
        <v>53</v>
      </c>
      <c r="G45" s="176">
        <v>-11794074</v>
      </c>
      <c r="H45" s="177">
        <v>42048607</v>
      </c>
      <c r="I45" s="178">
        <v>-1.7741738229864509E-2</v>
      </c>
      <c r="J45" s="176">
        <v>71734</v>
      </c>
      <c r="K45" s="174">
        <v>6.4716077829016103E-2</v>
      </c>
      <c r="L45" s="176">
        <v>-11722340</v>
      </c>
      <c r="M45" s="177">
        <v>40404326</v>
      </c>
      <c r="N45" s="179">
        <v>-1.7631926662313242E-2</v>
      </c>
      <c r="O45" s="177">
        <v>-1644281</v>
      </c>
      <c r="P45" s="174">
        <v>6.2343171827544799E-2</v>
      </c>
    </row>
    <row r="46" spans="1:16" ht="27.95" hidden="1">
      <c r="A46" s="180" t="s">
        <v>121</v>
      </c>
      <c r="B46" s="171" t="s">
        <v>49</v>
      </c>
      <c r="C46" s="172">
        <v>16762162</v>
      </c>
      <c r="D46" s="181">
        <v>15817653</v>
      </c>
      <c r="E46" s="174"/>
      <c r="F46" s="183" t="s">
        <v>121</v>
      </c>
      <c r="G46" s="176">
        <v>-1948539</v>
      </c>
      <c r="H46" s="177">
        <v>5587739</v>
      </c>
      <c r="I46" s="178">
        <v>-2.0984872003243098E-2</v>
      </c>
      <c r="J46" s="184">
        <v>0</v>
      </c>
      <c r="K46" s="174">
        <v>6.4246195100640099E-2</v>
      </c>
      <c r="L46" s="176">
        <v>-1948539</v>
      </c>
      <c r="M46" s="177">
        <v>5587739</v>
      </c>
      <c r="N46" s="179">
        <v>-2.0984872003243098E-2</v>
      </c>
      <c r="O46" s="177">
        <v>0</v>
      </c>
      <c r="P46" s="174">
        <v>6.4246195100640099E-2</v>
      </c>
    </row>
    <row r="47" spans="1:16" ht="42">
      <c r="A47" s="180" t="s">
        <v>115</v>
      </c>
      <c r="B47" s="171" t="s">
        <v>82</v>
      </c>
      <c r="C47" s="172">
        <v>6281695</v>
      </c>
      <c r="D47" s="182">
        <v>8843783</v>
      </c>
      <c r="E47" s="174"/>
      <c r="F47" s="192" t="s">
        <v>115</v>
      </c>
      <c r="G47" s="191">
        <v>-1335619</v>
      </c>
      <c r="H47" s="177">
        <v>-3079530</v>
      </c>
      <c r="I47" s="193">
        <v>-2.2082333792377895E-2</v>
      </c>
      <c r="J47" s="191">
        <v>1274689</v>
      </c>
      <c r="K47" s="174">
        <v>-5.2078203636560398E-2</v>
      </c>
      <c r="L47" s="191">
        <v>-60930</v>
      </c>
      <c r="M47" s="177">
        <v>-1669303</v>
      </c>
      <c r="N47" s="194">
        <v>-9.8658824523419823E-4</v>
      </c>
      <c r="O47" s="177">
        <v>1410227</v>
      </c>
      <c r="P47" s="174">
        <v>-2.7572176065792001E-2</v>
      </c>
    </row>
    <row r="48" spans="1:16" ht="27.95">
      <c r="A48" s="180" t="s">
        <v>117</v>
      </c>
      <c r="B48" s="171" t="s">
        <v>82</v>
      </c>
      <c r="C48" s="172">
        <v>2535114</v>
      </c>
      <c r="D48" s="181">
        <v>1228681</v>
      </c>
      <c r="E48" s="174"/>
      <c r="F48" s="175" t="s">
        <v>117</v>
      </c>
      <c r="G48" s="176">
        <v>-418530</v>
      </c>
      <c r="H48" s="177">
        <v>-617266</v>
      </c>
      <c r="I48" s="178">
        <v>-2.2211293386333056E-2</v>
      </c>
      <c r="J48" s="176">
        <v>138431</v>
      </c>
      <c r="K48" s="174">
        <v>-3.6611553743389098E-2</v>
      </c>
      <c r="L48" s="176">
        <v>-280099</v>
      </c>
      <c r="M48" s="177">
        <v>-393018</v>
      </c>
      <c r="N48" s="179">
        <v>-1.4756383409825163E-2</v>
      </c>
      <c r="O48" s="177">
        <v>224248</v>
      </c>
      <c r="P48" s="174">
        <v>-2.3004876400694301E-2</v>
      </c>
    </row>
    <row r="49" spans="1:16" ht="42" hidden="1">
      <c r="A49" s="195" t="s">
        <v>177</v>
      </c>
      <c r="B49" s="196"/>
      <c r="C49" s="197"/>
      <c r="D49" s="198"/>
      <c r="E49" s="188"/>
      <c r="F49" s="175" t="s">
        <v>177</v>
      </c>
      <c r="G49" s="176">
        <v>-2199632</v>
      </c>
      <c r="H49" s="177">
        <v>2291948</v>
      </c>
      <c r="I49" s="178">
        <v>-2.3392989800641046E-2</v>
      </c>
      <c r="J49" s="176">
        <v>730218</v>
      </c>
      <c r="K49" s="174">
        <v>2.4707400392205502E-2</v>
      </c>
      <c r="L49" s="176">
        <v>-1469414</v>
      </c>
      <c r="M49" s="177">
        <v>2416819</v>
      </c>
      <c r="N49" s="179">
        <v>-1.5506730679073622E-2</v>
      </c>
      <c r="O49" s="177">
        <v>124871</v>
      </c>
      <c r="P49" s="174">
        <v>2.6018496693266498E-2</v>
      </c>
    </row>
    <row r="50" spans="1:16" ht="42" hidden="1">
      <c r="A50" s="180" t="s">
        <v>60</v>
      </c>
      <c r="B50" s="171" t="s">
        <v>49</v>
      </c>
      <c r="C50" s="172">
        <v>70586338</v>
      </c>
      <c r="D50" s="181">
        <v>76556109</v>
      </c>
      <c r="E50" s="174"/>
      <c r="F50" s="175" t="s">
        <v>60</v>
      </c>
      <c r="G50" s="176">
        <v>-7717322</v>
      </c>
      <c r="H50" s="177">
        <v>-12455747</v>
      </c>
      <c r="I50" s="178">
        <v>-2.3934015088841128E-2</v>
      </c>
      <c r="J50" s="176">
        <v>1290036</v>
      </c>
      <c r="K50" s="174">
        <v>-3.9454987207562901E-2</v>
      </c>
      <c r="L50" s="176">
        <v>-6427286</v>
      </c>
      <c r="M50" s="177">
        <v>-11069483</v>
      </c>
      <c r="N50" s="179">
        <v>-1.9853747315782065E-2</v>
      </c>
      <c r="O50" s="177">
        <v>1386264</v>
      </c>
      <c r="P50" s="174">
        <v>-3.4910541863217397E-2</v>
      </c>
    </row>
    <row r="51" spans="1:16" ht="27.95">
      <c r="A51" s="180" t="s">
        <v>119</v>
      </c>
      <c r="B51" s="171" t="s">
        <v>82</v>
      </c>
      <c r="C51" s="172">
        <v>4873680</v>
      </c>
      <c r="D51" s="181">
        <v>1964246</v>
      </c>
      <c r="E51" s="174"/>
      <c r="F51" s="175" t="s">
        <v>119</v>
      </c>
      <c r="G51" s="176">
        <v>-501999</v>
      </c>
      <c r="H51" s="177">
        <v>317731</v>
      </c>
      <c r="I51" s="178">
        <v>-2.6108306311789238E-2</v>
      </c>
      <c r="J51" s="176">
        <v>1787517</v>
      </c>
      <c r="K51" s="174">
        <v>1.6598604400964601E-2</v>
      </c>
      <c r="L51" s="176">
        <v>1285518</v>
      </c>
      <c r="M51" s="177">
        <v>1903065</v>
      </c>
      <c r="N51" s="179">
        <v>6.1171227741455704E-2</v>
      </c>
      <c r="O51" s="177">
        <v>1585334</v>
      </c>
      <c r="P51" s="174">
        <v>9.1814130739724997E-2</v>
      </c>
    </row>
    <row r="52" spans="1:16" ht="27.95">
      <c r="A52" s="180" t="s">
        <v>120</v>
      </c>
      <c r="B52" s="171" t="s">
        <v>79</v>
      </c>
      <c r="C52" s="172">
        <v>6893853</v>
      </c>
      <c r="D52" s="181">
        <v>7033631</v>
      </c>
      <c r="E52" s="174"/>
      <c r="F52" s="175" t="s">
        <v>120</v>
      </c>
      <c r="G52" s="176">
        <v>-884486</v>
      </c>
      <c r="H52" s="177">
        <v>-1368729</v>
      </c>
      <c r="I52" s="178">
        <v>-3.235750409468837E-2</v>
      </c>
      <c r="J52" s="176">
        <v>48545</v>
      </c>
      <c r="K52" s="174">
        <v>-5.31842930180687E-2</v>
      </c>
      <c r="L52" s="176">
        <v>-835941</v>
      </c>
      <c r="M52" s="177">
        <v>-1389950</v>
      </c>
      <c r="N52" s="179">
        <v>-3.0527348226374658E-2</v>
      </c>
      <c r="O52" s="177">
        <v>-21221</v>
      </c>
      <c r="P52" s="174">
        <v>-5.4053442344252203E-2</v>
      </c>
    </row>
    <row r="53" spans="1:16" ht="42">
      <c r="A53" s="180" t="s">
        <v>122</v>
      </c>
      <c r="B53" s="171" t="s">
        <v>82</v>
      </c>
      <c r="C53" s="172">
        <v>2534187</v>
      </c>
      <c r="D53" s="181">
        <v>1309440</v>
      </c>
      <c r="E53" s="174"/>
      <c r="F53" s="175" t="s">
        <v>122</v>
      </c>
      <c r="G53" s="176">
        <v>-1236587</v>
      </c>
      <c r="H53" s="177">
        <v>-948065</v>
      </c>
      <c r="I53" s="178">
        <v>-3.8722126336163822E-2</v>
      </c>
      <c r="J53" s="176">
        <v>209382</v>
      </c>
      <c r="K53" s="174">
        <v>-3.09763099426059E-2</v>
      </c>
      <c r="L53" s="176">
        <v>-1027205</v>
      </c>
      <c r="M53" s="177">
        <v>-653287</v>
      </c>
      <c r="N53" s="179">
        <v>-3.1956078276580251E-2</v>
      </c>
      <c r="O53" s="177">
        <v>294778</v>
      </c>
      <c r="P53" s="174">
        <v>-2.1141352184817601E-2</v>
      </c>
    </row>
    <row r="54" spans="1:16" ht="27.95">
      <c r="A54" s="180" t="s">
        <v>123</v>
      </c>
      <c r="B54" s="171" t="s">
        <v>79</v>
      </c>
      <c r="C54" s="172">
        <v>5116839</v>
      </c>
      <c r="D54" s="181">
        <v>5306714</v>
      </c>
      <c r="E54" s="174"/>
      <c r="F54" s="175" t="s">
        <v>123</v>
      </c>
      <c r="G54" s="176">
        <v>-1273407</v>
      </c>
      <c r="H54" s="177">
        <v>-2092056</v>
      </c>
      <c r="I54" s="178">
        <v>-3.937731979038047E-2</v>
      </c>
      <c r="J54" s="176">
        <v>65048</v>
      </c>
      <c r="K54" s="174">
        <v>-6.1145675614155598E-2</v>
      </c>
      <c r="L54" s="176">
        <v>-1208359</v>
      </c>
      <c r="M54" s="177">
        <v>-2021844</v>
      </c>
      <c r="N54" s="179">
        <v>-3.7290843700944938E-2</v>
      </c>
      <c r="O54" s="177">
        <v>70212</v>
      </c>
      <c r="P54" s="174">
        <v>-5.8972531730370099E-2</v>
      </c>
    </row>
    <row r="55" spans="1:16" ht="27.95">
      <c r="A55" s="180" t="s">
        <v>124</v>
      </c>
      <c r="B55" s="171" t="s">
        <v>79</v>
      </c>
      <c r="C55" s="172">
        <v>7780347</v>
      </c>
      <c r="D55" s="181">
        <v>6445167</v>
      </c>
      <c r="E55" s="174"/>
      <c r="F55" s="175" t="s">
        <v>124</v>
      </c>
      <c r="G55" s="176">
        <v>-2634601</v>
      </c>
      <c r="H55" s="177">
        <v>-3218990</v>
      </c>
      <c r="I55" s="178">
        <v>-6.9060182390006178E-2</v>
      </c>
      <c r="J55" s="176">
        <v>113266</v>
      </c>
      <c r="K55" s="174">
        <v>-9.0423114635685295E-2</v>
      </c>
      <c r="L55" s="176">
        <v>-2521335</v>
      </c>
      <c r="M55" s="177">
        <v>-3139796</v>
      </c>
      <c r="N55" s="179">
        <v>-6.5895522300292331E-2</v>
      </c>
      <c r="O55" s="177">
        <v>79194</v>
      </c>
      <c r="P55" s="174">
        <v>-8.80027427248114E-2</v>
      </c>
    </row>
    <row r="56" spans="1:16" ht="42">
      <c r="A56" s="180" t="s">
        <v>125</v>
      </c>
      <c r="B56" s="171" t="s">
        <v>79</v>
      </c>
      <c r="C56" s="172">
        <v>13740716</v>
      </c>
      <c r="D56" s="181">
        <v>10793858</v>
      </c>
      <c r="E56" s="174"/>
      <c r="F56" s="175" t="s">
        <v>125</v>
      </c>
      <c r="G56" s="176">
        <v>-5589793</v>
      </c>
      <c r="H56" s="177">
        <v>-225294</v>
      </c>
      <c r="I56" s="178">
        <v>-7.5111729812215866E-2</v>
      </c>
      <c r="J56" s="176">
        <v>457</v>
      </c>
      <c r="K56" s="174">
        <v>-3.3065800935054698E-3</v>
      </c>
      <c r="L56" s="176">
        <v>-5589336</v>
      </c>
      <c r="M56" s="177">
        <v>-225390</v>
      </c>
      <c r="N56" s="179">
        <v>-7.510512775670411E-2</v>
      </c>
      <c r="O56" s="177">
        <v>-96</v>
      </c>
      <c r="P56" s="174">
        <v>-3.3079937208147199E-3</v>
      </c>
    </row>
    <row r="57" spans="1:16" ht="27.95">
      <c r="A57" s="180" t="s">
        <v>126</v>
      </c>
      <c r="B57" s="171" t="s">
        <v>82</v>
      </c>
      <c r="C57" s="172">
        <v>2190708</v>
      </c>
      <c r="D57" s="181">
        <v>2895294</v>
      </c>
      <c r="E57" s="174"/>
      <c r="F57" s="175" t="s">
        <v>126</v>
      </c>
      <c r="G57" s="176">
        <v>-1437357</v>
      </c>
      <c r="H57" s="177">
        <v>-3506915</v>
      </c>
      <c r="I57" s="178">
        <v>-8.8368013928799338E-2</v>
      </c>
      <c r="J57" s="191">
        <v>881458</v>
      </c>
      <c r="K57" s="174">
        <v>-0.231394586357141</v>
      </c>
      <c r="L57" s="176">
        <v>-555899</v>
      </c>
      <c r="M57" s="177">
        <v>-2555149</v>
      </c>
      <c r="N57" s="179">
        <v>-3.241953508238566E-2</v>
      </c>
      <c r="O57" s="177">
        <v>951766</v>
      </c>
      <c r="P57" s="174">
        <v>-0.158632704319425</v>
      </c>
    </row>
    <row r="58" spans="1:16" ht="27.95">
      <c r="A58" s="180" t="s">
        <v>128</v>
      </c>
      <c r="B58" s="171" t="s">
        <v>79</v>
      </c>
      <c r="C58" s="172">
        <v>3282457</v>
      </c>
      <c r="D58" s="181">
        <v>2773636</v>
      </c>
      <c r="E58" s="174"/>
      <c r="F58" s="175" t="s">
        <v>128</v>
      </c>
      <c r="G58" s="176">
        <v>-1761425</v>
      </c>
      <c r="H58" s="177">
        <v>-1411618</v>
      </c>
      <c r="I58" s="178">
        <v>-8.9513232082603478E-2</v>
      </c>
      <c r="J58" s="176">
        <v>1721884</v>
      </c>
      <c r="K58" s="174">
        <v>-8.0370478357097194E-2</v>
      </c>
      <c r="L58" s="176">
        <v>-39541</v>
      </c>
      <c r="M58" s="177">
        <v>233881</v>
      </c>
      <c r="N58" s="179">
        <v>-1.8477360968735031E-3</v>
      </c>
      <c r="O58" s="177">
        <v>1645499</v>
      </c>
      <c r="P58" s="174">
        <v>1.2175350112700101E-2</v>
      </c>
    </row>
    <row r="59" spans="1:16" ht="42">
      <c r="A59" s="180" t="s">
        <v>129</v>
      </c>
      <c r="B59" s="171" t="s">
        <v>79</v>
      </c>
      <c r="C59" s="172">
        <v>11533304</v>
      </c>
      <c r="D59" s="181">
        <v>16592777</v>
      </c>
      <c r="E59" s="174"/>
      <c r="F59" s="175" t="s">
        <v>157</v>
      </c>
      <c r="G59" s="176">
        <v>-5598449</v>
      </c>
      <c r="H59" s="177">
        <v>-3878019</v>
      </c>
      <c r="I59" s="178">
        <v>-0.12530258606436781</v>
      </c>
      <c r="J59" s="176">
        <v>11419</v>
      </c>
      <c r="K59" s="174">
        <v>-8.7846056950061494E-2</v>
      </c>
      <c r="L59" s="176">
        <v>-5587031</v>
      </c>
      <c r="M59" s="177">
        <v>-3615809</v>
      </c>
      <c r="N59" s="179">
        <v>-0.12501508138488107</v>
      </c>
      <c r="O59" s="177">
        <v>262210</v>
      </c>
      <c r="P59" s="174">
        <v>-8.1422773288154504E-2</v>
      </c>
    </row>
    <row r="60" spans="1:16" ht="27.95">
      <c r="A60" s="180" t="s">
        <v>130</v>
      </c>
      <c r="B60" s="171" t="s">
        <v>82</v>
      </c>
      <c r="C60" s="172">
        <v>867657</v>
      </c>
      <c r="D60" s="181">
        <v>905663</v>
      </c>
      <c r="E60" s="174"/>
      <c r="F60" s="175" t="s">
        <v>130</v>
      </c>
      <c r="G60" s="176">
        <v>-1180570</v>
      </c>
      <c r="H60" s="177">
        <v>-780422</v>
      </c>
      <c r="I60" s="178">
        <v>-0.15508390191869645</v>
      </c>
      <c r="J60" s="176">
        <v>1499697</v>
      </c>
      <c r="K60" s="174">
        <v>-0.10638477404710001</v>
      </c>
      <c r="L60" s="176">
        <v>319127</v>
      </c>
      <c r="M60" s="177">
        <v>674857</v>
      </c>
      <c r="N60" s="179">
        <v>3.5022113863929255E-2</v>
      </c>
      <c r="O60" s="177">
        <v>1455279</v>
      </c>
      <c r="P60" s="174">
        <v>7.6765741619784097E-2</v>
      </c>
    </row>
    <row r="61" spans="1:16" hidden="1">
      <c r="A61" s="195" t="s">
        <v>118</v>
      </c>
      <c r="B61" s="196" t="s">
        <v>49</v>
      </c>
      <c r="C61" s="197">
        <v>15279570</v>
      </c>
      <c r="D61" s="199" t="s">
        <v>101</v>
      </c>
      <c r="E61" s="188"/>
      <c r="F61" s="200"/>
      <c r="G61" s="200"/>
      <c r="H61" s="186"/>
      <c r="I61" s="200"/>
      <c r="J61" s="200"/>
      <c r="K61" s="188"/>
      <c r="L61" s="200"/>
      <c r="M61" s="186"/>
      <c r="N61" s="200"/>
      <c r="O61" s="186"/>
      <c r="P61" s="188"/>
    </row>
    <row r="62" spans="1:16" hidden="1">
      <c r="A62" s="30"/>
      <c r="B62" s="37"/>
      <c r="C62" s="136"/>
      <c r="F62" s="87"/>
      <c r="G62" s="154"/>
      <c r="H62" s="165"/>
      <c r="I62" s="155"/>
      <c r="J62" s="154"/>
      <c r="L62" s="154"/>
      <c r="M62" s="165"/>
      <c r="N62" s="156"/>
      <c r="O62" s="165"/>
    </row>
    <row r="63" spans="1:16" hidden="1">
      <c r="A63" s="8" t="s">
        <v>63</v>
      </c>
      <c r="B63" s="45"/>
      <c r="C63" s="92">
        <v>1886068930</v>
      </c>
      <c r="D63" s="107">
        <v>1889929393</v>
      </c>
      <c r="E63" s="148"/>
      <c r="F63" s="88" t="s">
        <v>178</v>
      </c>
      <c r="G63" s="157">
        <v>585336785</v>
      </c>
      <c r="I63" s="158">
        <v>5.380762435835508E-2</v>
      </c>
      <c r="J63" s="157">
        <v>117468905</v>
      </c>
      <c r="L63" s="157">
        <v>702805689</v>
      </c>
      <c r="M63" s="168">
        <f>SUM(M2:M62)</f>
        <v>597922395</v>
      </c>
      <c r="N63" s="159">
        <v>6.3915870275587067E-2</v>
      </c>
    </row>
    <row r="64" spans="1:16" hidden="1">
      <c r="A64" s="30"/>
      <c r="B64" s="30"/>
      <c r="C64" s="137"/>
      <c r="D64" s="149">
        <f>D63-C63</f>
        <v>3860463</v>
      </c>
      <c r="E64" s="150"/>
      <c r="G64" s="157"/>
      <c r="I64" s="160"/>
      <c r="J64" s="157"/>
      <c r="L64" s="157"/>
      <c r="N64" s="161"/>
    </row>
    <row r="65" spans="1:16" hidden="1">
      <c r="A65" s="30"/>
      <c r="B65" s="30"/>
      <c r="C65" s="137"/>
      <c r="D65" s="151">
        <f>(D63-C63)/D63</f>
        <v>2.042649325577212E-3</v>
      </c>
      <c r="E65" s="150"/>
      <c r="G65" s="157"/>
      <c r="I65" s="160"/>
      <c r="J65" s="157"/>
      <c r="K65" s="125" t="s">
        <v>179</v>
      </c>
      <c r="L65" s="157"/>
      <c r="M65" s="166"/>
      <c r="N65" s="161"/>
      <c r="O65" s="166"/>
      <c r="P65" s="169" t="e">
        <f>(#REF!-M63)/M63</f>
        <v>#REF!</v>
      </c>
    </row>
    <row r="66" spans="1:16" ht="84" hidden="1">
      <c r="A66" s="279" t="s">
        <v>65</v>
      </c>
      <c r="B66" s="279"/>
      <c r="C66" s="109"/>
      <c r="D66" s="109"/>
      <c r="G66" s="23"/>
      <c r="I66" s="162"/>
      <c r="J66" s="23"/>
      <c r="L66" s="23"/>
      <c r="N66" s="10"/>
    </row>
    <row r="67" spans="1:16" hidden="1">
      <c r="A67" s="280" t="s">
        <v>66</v>
      </c>
      <c r="B67" s="280"/>
      <c r="C67" s="110"/>
      <c r="D67" s="110"/>
      <c r="J67" s="23"/>
      <c r="L67" s="23"/>
      <c r="N67" s="10"/>
    </row>
    <row r="68" spans="1:16" ht="42" hidden="1">
      <c r="A68" s="48" t="s">
        <v>67</v>
      </c>
      <c r="B68" s="48"/>
      <c r="C68" s="141"/>
    </row>
    <row r="69" spans="1:16" ht="42" hidden="1">
      <c r="A69" s="53" t="s">
        <v>68</v>
      </c>
    </row>
    <row r="72" spans="1:16">
      <c r="C72" s="140"/>
    </row>
    <row r="73" spans="1:16">
      <c r="C73" s="142"/>
    </row>
    <row r="74" spans="1:16">
      <c r="C74" s="143"/>
    </row>
  </sheetData>
  <autoFilter ref="A1:P69">
    <filterColumn colId="1">
      <filters>
        <filter val="A"/>
        <filter val="B"/>
      </filters>
    </filterColumn>
  </autoFilter>
  <sortState ref="A2:AO61">
    <sortCondition descending="1" ref="I2:I61"/>
  </sortState>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7"/>
  <sheetViews>
    <sheetView workbookViewId="0">
      <pane xSplit="1" ySplit="1" topLeftCell="B2" activePane="bottomRight" state="frozen"/>
      <selection pane="bottomLeft" activeCell="A2" sqref="A2"/>
      <selection pane="topRight" activeCell="B1" sqref="B1"/>
      <selection pane="bottomRight" activeCell="I11" sqref="I11"/>
    </sheetView>
  </sheetViews>
  <sheetFormatPr defaultColWidth="8.85546875" defaultRowHeight="14.1"/>
  <cols>
    <col min="1" max="1" width="32.7109375" customWidth="1"/>
    <col min="2" max="2" width="8.28515625" hidden="1" customWidth="1"/>
    <col min="3" max="3" width="10.28515625" hidden="1" customWidth="1"/>
    <col min="4" max="4" width="22.7109375" hidden="1" customWidth="1"/>
    <col min="5" max="5" width="14.7109375" style="98" customWidth="1"/>
    <col min="6" max="6" width="15.28515625" style="98" customWidth="1"/>
    <col min="7" max="7" width="14.42578125" style="98" customWidth="1"/>
    <col min="8" max="8" width="17.140625" style="98" customWidth="1"/>
    <col min="9" max="9" width="14.140625" style="98" customWidth="1"/>
    <col min="10" max="10" width="18.7109375" customWidth="1"/>
    <col min="11" max="11" width="13" customWidth="1"/>
    <col min="12" max="13" width="16.7109375" customWidth="1"/>
    <col min="14" max="14" width="15.85546875" customWidth="1"/>
    <col min="15" max="15" width="17.140625" customWidth="1"/>
    <col min="16" max="16" width="20.42578125" customWidth="1"/>
    <col min="17" max="17" width="9.42578125" customWidth="1"/>
    <col min="18" max="18" width="12.7109375" customWidth="1"/>
    <col min="19" max="19" width="15" customWidth="1"/>
    <col min="20" max="20" width="14.42578125" customWidth="1"/>
    <col min="21" max="21" width="15.7109375" customWidth="1"/>
    <col min="22" max="22" width="15.85546875" customWidth="1"/>
    <col min="23" max="23" width="15.7109375" customWidth="1"/>
  </cols>
  <sheetData>
    <row r="1" spans="1:23" s="3" customFormat="1" ht="56.1">
      <c r="A1" s="1" t="s">
        <v>29</v>
      </c>
      <c r="B1" s="1" t="s">
        <v>30</v>
      </c>
      <c r="C1" s="1" t="s">
        <v>31</v>
      </c>
      <c r="D1" s="1" t="s">
        <v>32</v>
      </c>
      <c r="E1" s="91" t="s">
        <v>131</v>
      </c>
      <c r="F1" s="91" t="s">
        <v>3</v>
      </c>
      <c r="G1" s="91" t="s">
        <v>13</v>
      </c>
      <c r="H1" s="91" t="s">
        <v>15</v>
      </c>
      <c r="I1" s="91" t="s">
        <v>34</v>
      </c>
      <c r="J1" s="1" t="s">
        <v>35</v>
      </c>
      <c r="K1" s="18" t="s">
        <v>36</v>
      </c>
      <c r="L1" s="18" t="s">
        <v>37</v>
      </c>
      <c r="M1" s="1" t="s">
        <v>38</v>
      </c>
      <c r="N1" s="1" t="s">
        <v>39</v>
      </c>
      <c r="O1" s="1" t="s">
        <v>40</v>
      </c>
      <c r="P1" s="1" t="s">
        <v>41</v>
      </c>
      <c r="Q1" s="1"/>
      <c r="R1" s="2" t="s">
        <v>42</v>
      </c>
      <c r="S1" s="2" t="s">
        <v>43</v>
      </c>
      <c r="T1" s="2" t="s">
        <v>44</v>
      </c>
      <c r="U1" s="2" t="s">
        <v>45</v>
      </c>
      <c r="V1" s="2" t="s">
        <v>46</v>
      </c>
      <c r="W1" s="2" t="s">
        <v>47</v>
      </c>
    </row>
    <row r="2" spans="1:23">
      <c r="A2" s="19" t="s">
        <v>113</v>
      </c>
      <c r="B2" s="33" t="s">
        <v>49</v>
      </c>
      <c r="C2" s="50">
        <v>2014</v>
      </c>
      <c r="D2" s="34" t="s">
        <v>54</v>
      </c>
      <c r="E2" s="92">
        <f t="shared" ref="E2:E33" si="0">SUM(F2:P2)</f>
        <v>33220163</v>
      </c>
      <c r="F2" s="99">
        <v>6171186</v>
      </c>
      <c r="G2" s="99">
        <v>14172507</v>
      </c>
      <c r="H2" s="99">
        <v>9944790</v>
      </c>
      <c r="I2" s="94">
        <v>0</v>
      </c>
      <c r="J2" s="34">
        <v>868865</v>
      </c>
      <c r="K2" s="34">
        <v>13026</v>
      </c>
      <c r="L2" s="34">
        <v>499965</v>
      </c>
      <c r="M2" s="34">
        <v>1193545</v>
      </c>
      <c r="N2" s="34">
        <v>232686</v>
      </c>
      <c r="O2" s="34">
        <v>36403</v>
      </c>
      <c r="P2" s="34">
        <v>87190</v>
      </c>
      <c r="Q2" s="34"/>
      <c r="R2" s="34">
        <v>303711223</v>
      </c>
      <c r="S2" s="5">
        <f t="shared" ref="S2:S14" si="1">E2/R2</f>
        <v>0.10938075541581155</v>
      </c>
      <c r="T2" s="5">
        <f t="shared" ref="T2:T14" si="2">F2/R2</f>
        <v>2.0319255702974139E-2</v>
      </c>
      <c r="U2" s="44">
        <v>347181893</v>
      </c>
      <c r="V2" s="5">
        <f t="shared" ref="V2:V33" si="3">E2/U2</f>
        <v>9.5685183097956095E-2</v>
      </c>
      <c r="W2" s="5">
        <f t="shared" ref="W2:W33" si="4">F2/U2</f>
        <v>1.7775080222861738E-2</v>
      </c>
    </row>
    <row r="3" spans="1:23">
      <c r="A3" s="7" t="s">
        <v>129</v>
      </c>
      <c r="B3" s="33" t="s">
        <v>79</v>
      </c>
      <c r="C3" s="51">
        <v>2014</v>
      </c>
      <c r="D3" s="36" t="s">
        <v>50</v>
      </c>
      <c r="E3" s="32">
        <f t="shared" si="0"/>
        <v>11533304</v>
      </c>
      <c r="F3" s="36">
        <v>530960</v>
      </c>
      <c r="G3" s="36">
        <v>0</v>
      </c>
      <c r="H3" s="36">
        <v>10510597</v>
      </c>
      <c r="I3" s="36">
        <v>191005</v>
      </c>
      <c r="J3" s="36">
        <v>74745</v>
      </c>
      <c r="K3" s="36">
        <v>0</v>
      </c>
      <c r="L3" s="36">
        <v>298</v>
      </c>
      <c r="M3" s="36">
        <v>13687</v>
      </c>
      <c r="N3" s="36">
        <v>11032</v>
      </c>
      <c r="O3" s="36">
        <v>16750</v>
      </c>
      <c r="P3" s="36">
        <v>184230</v>
      </c>
      <c r="Q3" s="36"/>
      <c r="R3" s="36">
        <v>44166663</v>
      </c>
      <c r="S3" s="5">
        <f t="shared" si="1"/>
        <v>0.26113143299959068</v>
      </c>
      <c r="T3" s="5">
        <f t="shared" si="2"/>
        <v>1.2021736847087587E-2</v>
      </c>
      <c r="U3" s="44">
        <v>50277886</v>
      </c>
      <c r="V3" s="5">
        <f t="shared" si="3"/>
        <v>0.229391188006592</v>
      </c>
      <c r="W3" s="5">
        <f t="shared" si="4"/>
        <v>1.0560507655393467E-2</v>
      </c>
    </row>
    <row r="4" spans="1:23">
      <c r="A4" s="7" t="s">
        <v>61</v>
      </c>
      <c r="B4" s="33" t="s">
        <v>49</v>
      </c>
      <c r="C4" s="51">
        <v>2014</v>
      </c>
      <c r="D4" s="36" t="s">
        <v>59</v>
      </c>
      <c r="E4" s="92">
        <f t="shared" si="0"/>
        <v>68227657</v>
      </c>
      <c r="F4" s="95">
        <v>7332577</v>
      </c>
      <c r="G4" s="95">
        <v>25391925</v>
      </c>
      <c r="H4" s="95">
        <v>28531231</v>
      </c>
      <c r="I4" s="95">
        <v>2172367</v>
      </c>
      <c r="J4" s="36">
        <v>1626534</v>
      </c>
      <c r="K4" s="35">
        <v>231518</v>
      </c>
      <c r="L4" s="36">
        <v>4165</v>
      </c>
      <c r="M4" s="36">
        <v>191620</v>
      </c>
      <c r="N4" s="36">
        <v>154682</v>
      </c>
      <c r="O4" s="36">
        <v>11821</v>
      </c>
      <c r="P4" s="36">
        <v>2579217</v>
      </c>
      <c r="Q4" s="36"/>
      <c r="R4" s="36">
        <v>407824888</v>
      </c>
      <c r="S4" s="5">
        <f t="shared" si="1"/>
        <v>0.16729645249114861</v>
      </c>
      <c r="T4" s="5">
        <f t="shared" si="2"/>
        <v>1.7979719275984941E-2</v>
      </c>
      <c r="U4" s="44">
        <v>373218246</v>
      </c>
      <c r="V4" s="5">
        <f t="shared" si="3"/>
        <v>0.18280900714591536</v>
      </c>
      <c r="W4" s="5">
        <f t="shared" si="4"/>
        <v>1.9646887789081996E-2</v>
      </c>
    </row>
    <row r="5" spans="1:23">
      <c r="A5" s="7" t="s">
        <v>98</v>
      </c>
      <c r="B5" s="33" t="s">
        <v>49</v>
      </c>
      <c r="C5" s="51">
        <v>2014</v>
      </c>
      <c r="D5" s="36" t="s">
        <v>59</v>
      </c>
      <c r="E5" s="92">
        <f t="shared" si="0"/>
        <v>26714642</v>
      </c>
      <c r="F5" s="95">
        <v>3721962</v>
      </c>
      <c r="G5" s="94">
        <v>11121470</v>
      </c>
      <c r="H5" s="95">
        <v>9766392</v>
      </c>
      <c r="I5" s="95">
        <v>667688</v>
      </c>
      <c r="J5" s="36">
        <v>380896</v>
      </c>
      <c r="K5" s="35">
        <v>0</v>
      </c>
      <c r="L5" s="36">
        <v>1488</v>
      </c>
      <c r="M5" s="36">
        <v>68436</v>
      </c>
      <c r="N5" s="36">
        <v>55161</v>
      </c>
      <c r="O5" s="36">
        <v>10000</v>
      </c>
      <c r="P5" s="36">
        <v>921149</v>
      </c>
      <c r="Q5" s="36"/>
      <c r="R5" s="36">
        <v>129924148</v>
      </c>
      <c r="S5" s="5">
        <f t="shared" si="1"/>
        <v>0.20561721905615268</v>
      </c>
      <c r="T5" s="5">
        <f t="shared" si="2"/>
        <v>2.8647191898460631E-2</v>
      </c>
      <c r="U5" s="44">
        <v>124381107</v>
      </c>
      <c r="V5" s="5">
        <f t="shared" si="3"/>
        <v>0.21478054540871711</v>
      </c>
      <c r="W5" s="5">
        <f t="shared" si="4"/>
        <v>2.9923853306756627E-2</v>
      </c>
    </row>
    <row r="6" spans="1:23">
      <c r="A6" s="7" t="s">
        <v>107</v>
      </c>
      <c r="B6" s="33" t="s">
        <v>49</v>
      </c>
      <c r="C6" s="51">
        <v>2014</v>
      </c>
      <c r="D6" s="36" t="s">
        <v>50</v>
      </c>
      <c r="E6" s="92">
        <f t="shared" si="0"/>
        <v>26768387</v>
      </c>
      <c r="F6" s="95">
        <v>1152054</v>
      </c>
      <c r="G6" s="95">
        <v>12010705</v>
      </c>
      <c r="H6" s="95">
        <v>12274822</v>
      </c>
      <c r="I6" s="94">
        <v>0</v>
      </c>
      <c r="J6" s="36">
        <v>397610</v>
      </c>
      <c r="K6" s="35">
        <v>0</v>
      </c>
      <c r="L6" s="36">
        <v>184432</v>
      </c>
      <c r="M6" s="36">
        <v>182579</v>
      </c>
      <c r="N6" s="36">
        <v>254555</v>
      </c>
      <c r="O6" s="35">
        <v>0</v>
      </c>
      <c r="P6" s="36">
        <v>311630</v>
      </c>
      <c r="Q6" s="36"/>
      <c r="R6" s="36">
        <v>141025814</v>
      </c>
      <c r="S6" s="5">
        <f t="shared" si="1"/>
        <v>0.18981196591426872</v>
      </c>
      <c r="T6" s="5">
        <f t="shared" si="2"/>
        <v>8.169100162045511E-3</v>
      </c>
      <c r="U6" s="44">
        <v>137861117</v>
      </c>
      <c r="V6" s="5">
        <f t="shared" si="3"/>
        <v>0.19416923047272278</v>
      </c>
      <c r="W6" s="5">
        <f t="shared" si="4"/>
        <v>8.3566274890983228E-3</v>
      </c>
    </row>
    <row r="7" spans="1:23">
      <c r="A7" s="7" t="s">
        <v>126</v>
      </c>
      <c r="B7" s="33" t="s">
        <v>82</v>
      </c>
      <c r="C7" s="51">
        <v>2014</v>
      </c>
      <c r="D7" s="36" t="s">
        <v>50</v>
      </c>
      <c r="E7" s="32">
        <f t="shared" si="0"/>
        <v>2190708</v>
      </c>
      <c r="F7" s="36">
        <v>206909</v>
      </c>
      <c r="G7" s="36">
        <v>83359</v>
      </c>
      <c r="H7" s="36">
        <v>1806814</v>
      </c>
      <c r="I7" s="36">
        <v>67828</v>
      </c>
      <c r="J7" s="36">
        <v>25798</v>
      </c>
      <c r="K7" s="35">
        <v>0</v>
      </c>
      <c r="L7" s="35">
        <v>0</v>
      </c>
      <c r="M7" s="35">
        <v>0</v>
      </c>
      <c r="N7" s="35">
        <v>0</v>
      </c>
      <c r="O7" s="35">
        <v>0</v>
      </c>
      <c r="P7" s="35">
        <v>0</v>
      </c>
      <c r="Q7" s="39"/>
      <c r="R7" s="66">
        <v>15763116</v>
      </c>
      <c r="S7" s="5">
        <f t="shared" si="1"/>
        <v>0.13897683681322906</v>
      </c>
      <c r="T7" s="5">
        <f t="shared" si="2"/>
        <v>1.3126148408728324E-2</v>
      </c>
      <c r="U7" s="44">
        <v>17702937</v>
      </c>
      <c r="V7" s="5">
        <f t="shared" si="3"/>
        <v>0.12374827973459997</v>
      </c>
      <c r="W7" s="5">
        <f t="shared" si="4"/>
        <v>1.1687834623147561E-2</v>
      </c>
    </row>
    <row r="8" spans="1:23">
      <c r="A8" s="7" t="s">
        <v>90</v>
      </c>
      <c r="B8" s="33" t="s">
        <v>79</v>
      </c>
      <c r="C8" s="51">
        <v>2014</v>
      </c>
      <c r="D8" s="38" t="s">
        <v>54</v>
      </c>
      <c r="E8" s="32">
        <f t="shared" si="0"/>
        <v>21312498</v>
      </c>
      <c r="F8" s="36">
        <v>937716</v>
      </c>
      <c r="G8" s="36">
        <v>3301720</v>
      </c>
      <c r="H8" s="36">
        <v>15941274</v>
      </c>
      <c r="I8" s="36">
        <v>522587</v>
      </c>
      <c r="J8" s="36">
        <v>139950</v>
      </c>
      <c r="K8" s="35">
        <v>0</v>
      </c>
      <c r="L8" s="36">
        <v>11930</v>
      </c>
      <c r="M8" s="35">
        <v>0</v>
      </c>
      <c r="N8" s="36">
        <v>246644</v>
      </c>
      <c r="O8" s="36">
        <v>63418</v>
      </c>
      <c r="P8" s="36">
        <v>147259</v>
      </c>
      <c r="Q8" s="39"/>
      <c r="R8" s="39">
        <v>75819625</v>
      </c>
      <c r="S8" s="5">
        <f t="shared" si="1"/>
        <v>0.28109474295078618</v>
      </c>
      <c r="T8" s="5">
        <f t="shared" si="2"/>
        <v>1.2367721417772773E-2</v>
      </c>
      <c r="U8" s="44">
        <v>74696756</v>
      </c>
      <c r="V8" s="5">
        <f t="shared" si="3"/>
        <v>0.28532026210080663</v>
      </c>
      <c r="W8" s="5">
        <f t="shared" si="4"/>
        <v>1.255363753681619E-2</v>
      </c>
    </row>
    <row r="9" spans="1:23">
      <c r="A9" s="7" t="s">
        <v>95</v>
      </c>
      <c r="B9" s="33" t="s">
        <v>79</v>
      </c>
      <c r="C9" s="51">
        <v>2014</v>
      </c>
      <c r="D9" s="36" t="s">
        <v>50</v>
      </c>
      <c r="E9" s="32">
        <f t="shared" si="0"/>
        <v>3478989</v>
      </c>
      <c r="F9" s="36">
        <v>140464</v>
      </c>
      <c r="G9" s="36">
        <v>734257</v>
      </c>
      <c r="H9" s="36">
        <v>2601618</v>
      </c>
      <c r="I9" s="35">
        <v>0</v>
      </c>
      <c r="J9" s="36">
        <v>1650</v>
      </c>
      <c r="K9" s="35">
        <v>0</v>
      </c>
      <c r="L9" s="35">
        <v>0</v>
      </c>
      <c r="M9" s="35">
        <v>0</v>
      </c>
      <c r="N9" s="36">
        <v>1000</v>
      </c>
      <c r="O9" s="35">
        <v>0</v>
      </c>
      <c r="P9" s="35">
        <v>0</v>
      </c>
      <c r="Q9" s="39"/>
      <c r="R9" s="66">
        <v>22767964</v>
      </c>
      <c r="S9" s="5">
        <f t="shared" si="1"/>
        <v>0.15280193696722288</v>
      </c>
      <c r="T9" s="5">
        <f t="shared" si="2"/>
        <v>6.169370260775184E-3</v>
      </c>
      <c r="U9" s="44">
        <v>22624580</v>
      </c>
      <c r="V9" s="5">
        <f t="shared" si="3"/>
        <v>0.15377032413419386</v>
      </c>
      <c r="W9" s="5">
        <f t="shared" si="4"/>
        <v>6.208468842294531E-3</v>
      </c>
    </row>
    <row r="10" spans="1:23">
      <c r="A10" s="7" t="s">
        <v>112</v>
      </c>
      <c r="B10" s="33" t="s">
        <v>82</v>
      </c>
      <c r="C10" s="51">
        <v>2014</v>
      </c>
      <c r="D10" s="36" t="s">
        <v>50</v>
      </c>
      <c r="E10" s="32">
        <f t="shared" si="0"/>
        <v>1611670</v>
      </c>
      <c r="F10" s="36">
        <v>597721</v>
      </c>
      <c r="G10" s="36">
        <v>509615</v>
      </c>
      <c r="H10" s="36">
        <v>451051</v>
      </c>
      <c r="I10" s="35">
        <v>0</v>
      </c>
      <c r="J10" s="36">
        <v>4248</v>
      </c>
      <c r="K10" s="35">
        <v>0</v>
      </c>
      <c r="L10" s="36">
        <v>30288</v>
      </c>
      <c r="M10" s="36">
        <v>6875</v>
      </c>
      <c r="N10" s="36">
        <v>9400</v>
      </c>
      <c r="O10" s="36">
        <v>2472</v>
      </c>
      <c r="P10" s="35">
        <v>0</v>
      </c>
      <c r="Q10" s="39"/>
      <c r="R10" s="66">
        <v>27371141</v>
      </c>
      <c r="S10" s="5">
        <f t="shared" si="1"/>
        <v>5.8882090447014979E-2</v>
      </c>
      <c r="T10" s="5">
        <f t="shared" si="2"/>
        <v>2.1837635486222515E-2</v>
      </c>
      <c r="U10" s="44">
        <v>28092896</v>
      </c>
      <c r="V10" s="5">
        <f t="shared" si="3"/>
        <v>5.7369307884811878E-2</v>
      </c>
      <c r="W10" s="5">
        <f t="shared" si="4"/>
        <v>2.1276588928389583E-2</v>
      </c>
    </row>
    <row r="11" spans="1:23">
      <c r="A11" s="7" t="s">
        <v>60</v>
      </c>
      <c r="B11" s="33" t="s">
        <v>49</v>
      </c>
      <c r="C11" s="51">
        <v>2014</v>
      </c>
      <c r="D11" s="38" t="s">
        <v>54</v>
      </c>
      <c r="E11" s="92">
        <f t="shared" si="0"/>
        <v>70586338</v>
      </c>
      <c r="F11" s="95">
        <v>3289527</v>
      </c>
      <c r="G11" s="95">
        <v>16233989</v>
      </c>
      <c r="H11" s="95">
        <v>34926031</v>
      </c>
      <c r="I11" s="95">
        <v>772387</v>
      </c>
      <c r="J11" s="36">
        <v>423954</v>
      </c>
      <c r="K11" s="36">
        <v>362040</v>
      </c>
      <c r="L11" s="36">
        <v>8699891</v>
      </c>
      <c r="M11" s="36">
        <v>4527282</v>
      </c>
      <c r="N11" s="36">
        <v>950508</v>
      </c>
      <c r="O11" s="36">
        <v>293894</v>
      </c>
      <c r="P11" s="36">
        <v>106835</v>
      </c>
      <c r="Q11" s="36"/>
      <c r="R11" s="36">
        <v>312270629</v>
      </c>
      <c r="S11" s="5">
        <f t="shared" si="1"/>
        <v>0.22604219367681871</v>
      </c>
      <c r="T11" s="5">
        <f t="shared" si="2"/>
        <v>1.0534218381453991E-2</v>
      </c>
      <c r="U11" s="44">
        <v>330158917</v>
      </c>
      <c r="V11" s="5">
        <f t="shared" si="3"/>
        <v>0.21379503737589495</v>
      </c>
      <c r="W11" s="5">
        <f t="shared" si="4"/>
        <v>9.9634655634637907E-3</v>
      </c>
    </row>
    <row r="12" spans="1:23">
      <c r="A12" s="7" t="s">
        <v>81</v>
      </c>
      <c r="B12" s="33" t="s">
        <v>82</v>
      </c>
      <c r="C12" s="51">
        <v>2014</v>
      </c>
      <c r="D12" s="36" t="s">
        <v>50</v>
      </c>
      <c r="E12" s="32">
        <f t="shared" si="0"/>
        <v>9526858</v>
      </c>
      <c r="F12" s="36">
        <v>3549188</v>
      </c>
      <c r="G12" s="35">
        <v>0</v>
      </c>
      <c r="H12" s="36">
        <v>611706</v>
      </c>
      <c r="I12" s="35">
        <v>0</v>
      </c>
      <c r="J12" s="36">
        <v>194043</v>
      </c>
      <c r="K12" s="35">
        <v>0</v>
      </c>
      <c r="L12" s="36">
        <v>203874</v>
      </c>
      <c r="M12" s="36">
        <v>4330627</v>
      </c>
      <c r="N12" s="36">
        <v>313800</v>
      </c>
      <c r="O12" s="35">
        <v>0</v>
      </c>
      <c r="P12" s="36">
        <v>323620</v>
      </c>
      <c r="Q12" s="36"/>
      <c r="R12" s="36">
        <v>82617147</v>
      </c>
      <c r="S12" s="5">
        <f t="shared" si="1"/>
        <v>0.11531332593704791</v>
      </c>
      <c r="T12" s="5">
        <f t="shared" si="2"/>
        <v>4.2959459735398511E-2</v>
      </c>
      <c r="U12" s="44">
        <v>75506642</v>
      </c>
      <c r="V12" s="5">
        <f t="shared" si="3"/>
        <v>0.12617244983560519</v>
      </c>
      <c r="W12" s="5">
        <f t="shared" si="4"/>
        <v>4.7004977389936108E-2</v>
      </c>
    </row>
    <row r="13" spans="1:23">
      <c r="A13" s="7" t="s">
        <v>89</v>
      </c>
      <c r="B13" s="33" t="s">
        <v>82</v>
      </c>
      <c r="C13" s="51">
        <v>2014</v>
      </c>
      <c r="D13" s="36" t="s">
        <v>160</v>
      </c>
      <c r="E13" s="32">
        <f t="shared" si="0"/>
        <v>4865087</v>
      </c>
      <c r="F13" s="36">
        <v>2043077</v>
      </c>
      <c r="G13" s="36">
        <v>289594</v>
      </c>
      <c r="H13" s="36">
        <v>792134</v>
      </c>
      <c r="I13" s="35"/>
      <c r="J13" s="36">
        <v>724875</v>
      </c>
      <c r="K13" s="35"/>
      <c r="L13" s="36">
        <v>280680</v>
      </c>
      <c r="M13" s="35">
        <v>660283</v>
      </c>
      <c r="N13" s="36">
        <v>32455</v>
      </c>
      <c r="O13" s="36">
        <v>13067</v>
      </c>
      <c r="P13" s="36">
        <v>28922</v>
      </c>
      <c r="Q13" s="36"/>
      <c r="R13" s="36">
        <v>68226564</v>
      </c>
      <c r="S13" s="5">
        <f t="shared" si="1"/>
        <v>7.130781201292799E-2</v>
      </c>
      <c r="T13" s="5">
        <f t="shared" si="2"/>
        <v>2.9945476955280936E-2</v>
      </c>
      <c r="U13" s="44">
        <v>66001201</v>
      </c>
      <c r="V13" s="5">
        <f t="shared" si="3"/>
        <v>7.3712098057124753E-2</v>
      </c>
      <c r="W13" s="5">
        <f t="shared" si="4"/>
        <v>3.0955148831306872E-2</v>
      </c>
    </row>
    <row r="14" spans="1:23">
      <c r="A14" s="7" t="s">
        <v>117</v>
      </c>
      <c r="B14" s="33" t="s">
        <v>82</v>
      </c>
      <c r="C14" s="51">
        <v>2014</v>
      </c>
      <c r="D14" s="36" t="s">
        <v>50</v>
      </c>
      <c r="E14" s="32">
        <f t="shared" si="0"/>
        <v>2535114</v>
      </c>
      <c r="F14" s="36">
        <v>339610</v>
      </c>
      <c r="G14" s="36">
        <v>176089</v>
      </c>
      <c r="H14" s="36">
        <v>1654782</v>
      </c>
      <c r="I14" s="35">
        <v>0</v>
      </c>
      <c r="J14" s="36">
        <v>90585</v>
      </c>
      <c r="K14" s="35">
        <v>0</v>
      </c>
      <c r="L14" s="36">
        <v>11464</v>
      </c>
      <c r="M14" s="36">
        <v>231770</v>
      </c>
      <c r="N14" s="36">
        <v>30814</v>
      </c>
      <c r="O14" s="35">
        <v>0</v>
      </c>
      <c r="P14" s="35">
        <v>0</v>
      </c>
      <c r="Q14" s="39"/>
      <c r="R14" s="66">
        <v>17651564</v>
      </c>
      <c r="S14" s="5">
        <f t="shared" si="1"/>
        <v>0.14361979482384676</v>
      </c>
      <c r="T14" s="5">
        <f t="shared" si="2"/>
        <v>1.9239654911032245E-2</v>
      </c>
      <c r="U14" s="44">
        <v>19261647</v>
      </c>
      <c r="V14" s="5">
        <f t="shared" si="3"/>
        <v>0.13161460180430054</v>
      </c>
      <c r="W14" s="5">
        <f t="shared" si="4"/>
        <v>1.7631410231949533E-2</v>
      </c>
    </row>
    <row r="15" spans="1:23">
      <c r="A15" s="4" t="s">
        <v>96</v>
      </c>
      <c r="B15" s="33" t="s">
        <v>49</v>
      </c>
      <c r="C15" s="51">
        <v>2014</v>
      </c>
      <c r="D15" s="38" t="s">
        <v>54</v>
      </c>
      <c r="E15" s="92">
        <f t="shared" si="0"/>
        <v>33877436</v>
      </c>
      <c r="F15" s="95">
        <v>4321056</v>
      </c>
      <c r="G15" s="95">
        <v>12669276</v>
      </c>
      <c r="H15" s="94">
        <v>0</v>
      </c>
      <c r="I15" s="94">
        <v>0</v>
      </c>
      <c r="J15" s="36">
        <v>1125528</v>
      </c>
      <c r="K15" s="36">
        <v>4167178</v>
      </c>
      <c r="L15" s="36">
        <v>2049994</v>
      </c>
      <c r="M15" s="35">
        <v>0</v>
      </c>
      <c r="N15" s="36">
        <v>7934326</v>
      </c>
      <c r="O15" s="35">
        <v>0</v>
      </c>
      <c r="P15" s="36">
        <v>1610078</v>
      </c>
      <c r="Q15" s="39"/>
      <c r="R15" s="40" t="s">
        <v>155</v>
      </c>
      <c r="S15" s="20" t="s">
        <v>155</v>
      </c>
      <c r="T15" s="20" t="s">
        <v>155</v>
      </c>
      <c r="U15" s="44">
        <v>502415146</v>
      </c>
      <c r="V15" s="5">
        <f t="shared" si="3"/>
        <v>6.7429169422372467E-2</v>
      </c>
      <c r="W15" s="5">
        <f t="shared" si="4"/>
        <v>8.6005687416119414E-3</v>
      </c>
    </row>
    <row r="16" spans="1:23">
      <c r="A16" s="4" t="s">
        <v>158</v>
      </c>
      <c r="B16" s="33" t="s">
        <v>49</v>
      </c>
      <c r="C16" s="51">
        <v>2014</v>
      </c>
      <c r="D16" s="36" t="s">
        <v>159</v>
      </c>
      <c r="E16" s="92">
        <f t="shared" si="0"/>
        <v>10058000</v>
      </c>
      <c r="F16" s="95">
        <v>1100743</v>
      </c>
      <c r="G16" s="95">
        <v>3421119</v>
      </c>
      <c r="H16" s="94">
        <v>0</v>
      </c>
      <c r="I16" s="94">
        <v>0</v>
      </c>
      <c r="J16" s="36">
        <v>416291</v>
      </c>
      <c r="K16" s="36">
        <v>1541285</v>
      </c>
      <c r="L16" s="36">
        <v>758217</v>
      </c>
      <c r="M16" s="35">
        <v>0</v>
      </c>
      <c r="N16" s="36">
        <v>2224837</v>
      </c>
      <c r="O16" s="35">
        <v>0</v>
      </c>
      <c r="P16" s="36">
        <v>595508</v>
      </c>
      <c r="Q16" s="39"/>
      <c r="R16" s="67" t="s">
        <v>155</v>
      </c>
      <c r="S16" s="20" t="s">
        <v>155</v>
      </c>
      <c r="T16" s="20" t="s">
        <v>155</v>
      </c>
      <c r="U16" s="44">
        <v>172363696</v>
      </c>
      <c r="V16" s="5">
        <f t="shared" si="3"/>
        <v>5.8353355337657647E-2</v>
      </c>
      <c r="W16" s="5">
        <f t="shared" si="4"/>
        <v>6.386164984533634E-3</v>
      </c>
    </row>
    <row r="17" spans="1:23">
      <c r="A17" s="7" t="s">
        <v>119</v>
      </c>
      <c r="B17" s="33" t="s">
        <v>82</v>
      </c>
      <c r="C17" s="51">
        <v>2014</v>
      </c>
      <c r="D17" s="36" t="s">
        <v>50</v>
      </c>
      <c r="E17" s="32">
        <f t="shared" si="0"/>
        <v>4873680</v>
      </c>
      <c r="F17" s="36">
        <v>340793</v>
      </c>
      <c r="G17" s="36">
        <v>975593</v>
      </c>
      <c r="H17" s="36">
        <v>3068595</v>
      </c>
      <c r="I17" s="35">
        <v>0</v>
      </c>
      <c r="J17" s="36">
        <v>88121</v>
      </c>
      <c r="K17" s="35">
        <v>0</v>
      </c>
      <c r="L17" s="36">
        <v>268381</v>
      </c>
      <c r="M17" s="35">
        <v>0</v>
      </c>
      <c r="N17" s="36">
        <v>20216</v>
      </c>
      <c r="O17" s="36">
        <v>104385</v>
      </c>
      <c r="P17" s="36">
        <v>7596</v>
      </c>
      <c r="Q17" s="36"/>
      <c r="R17" s="36">
        <v>18827010</v>
      </c>
      <c r="S17" s="5">
        <f t="shared" ref="S17:S60" si="5">E17/R17</f>
        <v>0.2588663839876858</v>
      </c>
      <c r="T17" s="5">
        <f t="shared" ref="T17:T60" si="6">F17/R17</f>
        <v>1.8101281084994376E-2</v>
      </c>
      <c r="U17" s="44">
        <v>19729558</v>
      </c>
      <c r="V17" s="5">
        <f t="shared" si="3"/>
        <v>0.24702428711276755</v>
      </c>
      <c r="W17" s="5">
        <f t="shared" si="4"/>
        <v>1.7273220211015371E-2</v>
      </c>
    </row>
    <row r="18" spans="1:23">
      <c r="A18" s="7" t="s">
        <v>51</v>
      </c>
      <c r="B18" s="33" t="s">
        <v>49</v>
      </c>
      <c r="C18" s="51">
        <v>2014</v>
      </c>
      <c r="D18" s="36" t="s">
        <v>52</v>
      </c>
      <c r="E18" s="92">
        <f t="shared" si="0"/>
        <v>151501923</v>
      </c>
      <c r="F18" s="95">
        <v>30831175</v>
      </c>
      <c r="G18" s="95">
        <v>65433082</v>
      </c>
      <c r="H18" s="95">
        <v>40206239</v>
      </c>
      <c r="I18" s="95">
        <v>378484</v>
      </c>
      <c r="J18" s="36">
        <v>1924517</v>
      </c>
      <c r="K18" s="36">
        <v>3590778</v>
      </c>
      <c r="L18" s="36">
        <v>7994424</v>
      </c>
      <c r="M18" s="35">
        <v>0</v>
      </c>
      <c r="N18" s="36">
        <v>487882</v>
      </c>
      <c r="O18" s="36">
        <v>655342</v>
      </c>
      <c r="P18" s="35">
        <v>0</v>
      </c>
      <c r="Q18" s="39"/>
      <c r="R18" s="66">
        <v>620665000</v>
      </c>
      <c r="S18" s="5">
        <f t="shared" si="5"/>
        <v>0.24409612754062177</v>
      </c>
      <c r="T18" s="5">
        <f t="shared" si="6"/>
        <v>4.9674421789532193E-2</v>
      </c>
      <c r="U18" s="44">
        <v>657348000</v>
      </c>
      <c r="V18" s="5">
        <f t="shared" si="3"/>
        <v>0.23047445645229012</v>
      </c>
      <c r="W18" s="5">
        <f t="shared" si="4"/>
        <v>4.6902363740362794E-2</v>
      </c>
    </row>
    <row r="19" spans="1:23">
      <c r="A19" s="7" t="s">
        <v>105</v>
      </c>
      <c r="B19" s="33" t="s">
        <v>49</v>
      </c>
      <c r="C19" s="51">
        <v>2014</v>
      </c>
      <c r="D19" s="36" t="s">
        <v>52</v>
      </c>
      <c r="E19" s="92">
        <f t="shared" si="0"/>
        <v>48204132</v>
      </c>
      <c r="F19" s="95">
        <v>10743827</v>
      </c>
      <c r="G19" s="95">
        <v>13582399</v>
      </c>
      <c r="H19" s="95">
        <v>18654975</v>
      </c>
      <c r="I19" s="95">
        <v>290518</v>
      </c>
      <c r="J19" s="36">
        <v>136804</v>
      </c>
      <c r="K19" s="35">
        <v>0</v>
      </c>
      <c r="L19" s="36">
        <v>4394805</v>
      </c>
      <c r="M19" s="35">
        <v>0</v>
      </c>
      <c r="N19" s="36">
        <v>368904</v>
      </c>
      <c r="O19" s="36">
        <v>31900</v>
      </c>
      <c r="P19" s="66">
        <v>0</v>
      </c>
      <c r="Q19" s="66"/>
      <c r="R19" s="66">
        <v>278750000</v>
      </c>
      <c r="S19" s="5">
        <f t="shared" si="5"/>
        <v>0.17292962152466368</v>
      </c>
      <c r="T19" s="5">
        <f t="shared" si="6"/>
        <v>3.8542877130044846E-2</v>
      </c>
      <c r="U19" s="44">
        <v>274399000</v>
      </c>
      <c r="V19" s="5">
        <f t="shared" si="3"/>
        <v>0.17567167518832066</v>
      </c>
      <c r="W19" s="5">
        <f t="shared" si="4"/>
        <v>3.9154031173582994E-2</v>
      </c>
    </row>
    <row r="20" spans="1:23">
      <c r="A20" s="7" t="s">
        <v>91</v>
      </c>
      <c r="B20" s="33" t="s">
        <v>49</v>
      </c>
      <c r="C20" s="51">
        <v>2014</v>
      </c>
      <c r="D20" s="36" t="s">
        <v>52</v>
      </c>
      <c r="E20" s="92">
        <f t="shared" si="0"/>
        <v>26632378</v>
      </c>
      <c r="F20" s="95">
        <v>5784878</v>
      </c>
      <c r="G20" s="95">
        <v>4414759</v>
      </c>
      <c r="H20" s="95">
        <v>15779324</v>
      </c>
      <c r="I20" s="94">
        <v>0</v>
      </c>
      <c r="J20" s="36">
        <v>38625</v>
      </c>
      <c r="K20" s="35">
        <v>0</v>
      </c>
      <c r="L20" s="36">
        <v>431136</v>
      </c>
      <c r="M20" s="35">
        <v>0</v>
      </c>
      <c r="N20" s="36">
        <v>172807</v>
      </c>
      <c r="O20" s="36">
        <v>10849</v>
      </c>
      <c r="P20" s="37">
        <v>0</v>
      </c>
      <c r="Q20" s="37"/>
      <c r="R20" s="37">
        <v>185907000</v>
      </c>
      <c r="S20" s="5">
        <f t="shared" si="5"/>
        <v>0.14325645618508179</v>
      </c>
      <c r="T20" s="5">
        <f t="shared" si="6"/>
        <v>3.1117053150231031E-2</v>
      </c>
      <c r="U20" s="44">
        <v>173453000</v>
      </c>
      <c r="V20" s="5">
        <f t="shared" si="3"/>
        <v>0.1535423313520089</v>
      </c>
      <c r="W20" s="5">
        <f t="shared" si="4"/>
        <v>3.3351270949479109E-2</v>
      </c>
    </row>
    <row r="21" spans="1:23">
      <c r="A21" s="7" t="s">
        <v>93</v>
      </c>
      <c r="B21" s="33" t="s">
        <v>49</v>
      </c>
      <c r="C21" s="51">
        <v>2014</v>
      </c>
      <c r="D21" s="36" t="s">
        <v>52</v>
      </c>
      <c r="E21" s="92">
        <f t="shared" si="0"/>
        <v>16202279</v>
      </c>
      <c r="F21" s="95">
        <v>7364617</v>
      </c>
      <c r="G21" s="95">
        <v>6573876</v>
      </c>
      <c r="H21" s="95">
        <v>1236321</v>
      </c>
      <c r="I21" s="95">
        <v>277266</v>
      </c>
      <c r="J21" s="36">
        <v>75732</v>
      </c>
      <c r="K21" s="35">
        <v>0</v>
      </c>
      <c r="L21" s="36">
        <v>441673</v>
      </c>
      <c r="M21" s="35">
        <v>0</v>
      </c>
      <c r="N21" s="36">
        <v>184867</v>
      </c>
      <c r="O21" s="36">
        <v>47927</v>
      </c>
      <c r="P21" s="66">
        <v>0</v>
      </c>
      <c r="Q21" s="66"/>
      <c r="R21" s="66">
        <v>118458000</v>
      </c>
      <c r="S21" s="5">
        <f t="shared" si="5"/>
        <v>0.13677657059886206</v>
      </c>
      <c r="T21" s="5">
        <f t="shared" si="6"/>
        <v>6.2170701852133248E-2</v>
      </c>
      <c r="U21" s="44">
        <v>113507000</v>
      </c>
      <c r="V21" s="5">
        <f t="shared" si="3"/>
        <v>0.14274255332270255</v>
      </c>
      <c r="W21" s="5">
        <f t="shared" si="4"/>
        <v>6.4882491828697791E-2</v>
      </c>
    </row>
    <row r="22" spans="1:23">
      <c r="A22" s="7" t="s">
        <v>128</v>
      </c>
      <c r="B22" s="33" t="s">
        <v>79</v>
      </c>
      <c r="C22" s="51">
        <v>2014</v>
      </c>
      <c r="D22" s="36" t="s">
        <v>50</v>
      </c>
      <c r="E22" s="32">
        <f t="shared" si="0"/>
        <v>3282457</v>
      </c>
      <c r="F22" s="36">
        <v>581205</v>
      </c>
      <c r="G22" s="36">
        <v>762822</v>
      </c>
      <c r="H22" s="36">
        <v>909282</v>
      </c>
      <c r="I22" s="35">
        <v>0</v>
      </c>
      <c r="J22" s="36">
        <v>34083</v>
      </c>
      <c r="K22" s="35">
        <v>0</v>
      </c>
      <c r="L22" s="35">
        <v>0</v>
      </c>
      <c r="M22" s="36">
        <v>945963</v>
      </c>
      <c r="N22" s="36">
        <v>49102</v>
      </c>
      <c r="O22" s="35">
        <v>0</v>
      </c>
      <c r="P22" s="66">
        <v>0</v>
      </c>
      <c r="Q22" s="66"/>
      <c r="R22" s="66">
        <v>16989314</v>
      </c>
      <c r="S22" s="5">
        <f t="shared" si="5"/>
        <v>0.19320715362609697</v>
      </c>
      <c r="T22" s="5">
        <f t="shared" si="6"/>
        <v>3.4210033436311793E-2</v>
      </c>
      <c r="U22" s="44">
        <v>21439242</v>
      </c>
      <c r="V22" s="5">
        <f t="shared" si="3"/>
        <v>0.15310508645781412</v>
      </c>
      <c r="W22" s="5">
        <f t="shared" si="4"/>
        <v>2.7109400602875793E-2</v>
      </c>
    </row>
    <row r="23" spans="1:23">
      <c r="A23" s="7" t="s">
        <v>80</v>
      </c>
      <c r="B23" s="33" t="s">
        <v>49</v>
      </c>
      <c r="C23" s="51">
        <v>2014</v>
      </c>
      <c r="D23" s="38" t="s">
        <v>54</v>
      </c>
      <c r="E23" s="92">
        <f t="shared" si="0"/>
        <v>2888662</v>
      </c>
      <c r="F23" s="95">
        <v>140449</v>
      </c>
      <c r="G23" s="95">
        <v>2694827</v>
      </c>
      <c r="H23" s="94">
        <v>0</v>
      </c>
      <c r="I23" s="94">
        <v>0</v>
      </c>
      <c r="J23" s="36">
        <v>5000</v>
      </c>
      <c r="K23" s="35">
        <v>0</v>
      </c>
      <c r="L23" s="35">
        <v>0</v>
      </c>
      <c r="M23" s="35">
        <v>0</v>
      </c>
      <c r="N23" s="36">
        <v>8386</v>
      </c>
      <c r="O23" s="36">
        <v>40000</v>
      </c>
      <c r="P23" s="66">
        <v>0</v>
      </c>
      <c r="Q23" s="66"/>
      <c r="R23" s="66">
        <v>149763338</v>
      </c>
      <c r="S23" s="5">
        <f t="shared" si="5"/>
        <v>1.9288178526042202E-2</v>
      </c>
      <c r="T23" s="5">
        <f t="shared" si="6"/>
        <v>9.378062874106078E-4</v>
      </c>
      <c r="U23" s="44">
        <v>114933120</v>
      </c>
      <c r="V23" s="5">
        <f t="shared" si="3"/>
        <v>2.5133416720959111E-2</v>
      </c>
      <c r="W23" s="5">
        <f t="shared" si="4"/>
        <v>1.2220063285500297E-3</v>
      </c>
    </row>
    <row r="24" spans="1:23">
      <c r="A24" s="7" t="s">
        <v>86</v>
      </c>
      <c r="B24" s="33" t="s">
        <v>49</v>
      </c>
      <c r="C24" s="51">
        <v>2014</v>
      </c>
      <c r="D24" s="36" t="s">
        <v>50</v>
      </c>
      <c r="E24" s="92">
        <f t="shared" si="0"/>
        <v>9236946</v>
      </c>
      <c r="F24" s="95">
        <v>2868682</v>
      </c>
      <c r="G24" s="95">
        <v>4950931</v>
      </c>
      <c r="H24" s="94">
        <v>0</v>
      </c>
      <c r="I24" s="94">
        <v>0</v>
      </c>
      <c r="J24" s="36">
        <v>572308</v>
      </c>
      <c r="K24" s="35">
        <v>0</v>
      </c>
      <c r="L24" s="36">
        <v>130</v>
      </c>
      <c r="M24" s="36">
        <v>2145</v>
      </c>
      <c r="N24" s="36">
        <v>113579</v>
      </c>
      <c r="O24" s="36">
        <v>729171</v>
      </c>
      <c r="P24" s="66">
        <v>0</v>
      </c>
      <c r="Q24" s="66"/>
      <c r="R24" s="66">
        <v>184788000</v>
      </c>
      <c r="S24" s="5">
        <f t="shared" si="5"/>
        <v>4.9986719916877718E-2</v>
      </c>
      <c r="T24" s="5">
        <f t="shared" si="6"/>
        <v>1.5524179059246272E-2</v>
      </c>
      <c r="U24" s="44">
        <v>177457000</v>
      </c>
      <c r="V24" s="5">
        <f t="shared" si="3"/>
        <v>5.205174211217365E-2</v>
      </c>
      <c r="W24" s="5">
        <f t="shared" si="4"/>
        <v>1.6165504882873032E-2</v>
      </c>
    </row>
    <row r="25" spans="1:23">
      <c r="A25" s="7" t="s">
        <v>106</v>
      </c>
      <c r="B25" s="33" t="s">
        <v>79</v>
      </c>
      <c r="C25" s="51">
        <v>2014</v>
      </c>
      <c r="D25" s="38" t="s">
        <v>54</v>
      </c>
      <c r="E25" s="32">
        <f t="shared" si="0"/>
        <v>12034211</v>
      </c>
      <c r="F25" s="36">
        <v>2840284</v>
      </c>
      <c r="G25" s="36">
        <v>6823238</v>
      </c>
      <c r="H25" s="35">
        <v>0</v>
      </c>
      <c r="I25" s="35">
        <v>0</v>
      </c>
      <c r="J25" s="36">
        <v>496137</v>
      </c>
      <c r="K25" s="36">
        <v>15200</v>
      </c>
      <c r="L25" s="36">
        <v>484010</v>
      </c>
      <c r="M25" s="35">
        <v>0</v>
      </c>
      <c r="N25" s="36">
        <v>874614</v>
      </c>
      <c r="O25" s="36">
        <v>423538</v>
      </c>
      <c r="P25" s="36">
        <v>77190</v>
      </c>
      <c r="Q25" s="36"/>
      <c r="R25" s="36">
        <v>106966794</v>
      </c>
      <c r="S25" s="5">
        <f t="shared" si="5"/>
        <v>0.1125041758286221</v>
      </c>
      <c r="T25" s="5">
        <f t="shared" si="6"/>
        <v>2.6552950628771766E-2</v>
      </c>
      <c r="U25" s="44">
        <v>109629062</v>
      </c>
      <c r="V25" s="5">
        <f t="shared" si="3"/>
        <v>0.10977208762399153</v>
      </c>
      <c r="W25" s="5">
        <f t="shared" si="4"/>
        <v>2.5908130090541139E-2</v>
      </c>
    </row>
    <row r="26" spans="1:23">
      <c r="A26" s="7" t="s">
        <v>48</v>
      </c>
      <c r="B26" s="33" t="s">
        <v>49</v>
      </c>
      <c r="C26" s="51">
        <v>2014</v>
      </c>
      <c r="D26" s="36" t="s">
        <v>50</v>
      </c>
      <c r="E26" s="92">
        <f t="shared" si="0"/>
        <v>365653676</v>
      </c>
      <c r="F26" s="95">
        <v>31015838</v>
      </c>
      <c r="G26" s="95">
        <v>51133348</v>
      </c>
      <c r="H26" s="95">
        <v>76942252</v>
      </c>
      <c r="I26" s="95">
        <v>714600</v>
      </c>
      <c r="J26" s="36">
        <v>3081563</v>
      </c>
      <c r="K26" s="36">
        <v>32921133</v>
      </c>
      <c r="L26" s="36">
        <v>168310304</v>
      </c>
      <c r="M26" s="35">
        <v>0</v>
      </c>
      <c r="N26" s="36">
        <v>221336</v>
      </c>
      <c r="O26" s="36">
        <v>1303714</v>
      </c>
      <c r="P26" s="36">
        <v>9588</v>
      </c>
      <c r="Q26" s="36"/>
      <c r="R26" s="36">
        <v>1294299461</v>
      </c>
      <c r="S26" s="5">
        <f t="shared" si="5"/>
        <v>0.28251087713309336</v>
      </c>
      <c r="T26" s="5">
        <f t="shared" si="6"/>
        <v>2.3963417226517719E-2</v>
      </c>
      <c r="U26" s="44">
        <v>1249383966</v>
      </c>
      <c r="V26" s="5">
        <f t="shared" si="3"/>
        <v>0.29266717514445834</v>
      </c>
      <c r="W26" s="5">
        <f t="shared" si="4"/>
        <v>2.4824904788317094E-2</v>
      </c>
    </row>
    <row r="27" spans="1:23">
      <c r="A27" s="7" t="s">
        <v>97</v>
      </c>
      <c r="B27" s="33" t="s">
        <v>79</v>
      </c>
      <c r="C27" s="51">
        <v>2014</v>
      </c>
      <c r="D27" s="36" t="s">
        <v>50</v>
      </c>
      <c r="E27" s="32">
        <f t="shared" si="0"/>
        <v>664009</v>
      </c>
      <c r="F27" s="36">
        <v>657659</v>
      </c>
      <c r="G27" s="35">
        <v>0</v>
      </c>
      <c r="H27" s="35">
        <v>0</v>
      </c>
      <c r="I27" s="35">
        <v>0</v>
      </c>
      <c r="J27" s="35">
        <v>0</v>
      </c>
      <c r="K27" s="35">
        <v>0</v>
      </c>
      <c r="L27" s="35">
        <v>0</v>
      </c>
      <c r="M27" s="35">
        <v>0</v>
      </c>
      <c r="N27" s="36">
        <v>6350</v>
      </c>
      <c r="O27" s="35">
        <v>0</v>
      </c>
      <c r="P27" s="41">
        <v>0</v>
      </c>
      <c r="Q27" s="41"/>
      <c r="R27" s="66">
        <v>26275868</v>
      </c>
      <c r="S27" s="5">
        <f t="shared" si="5"/>
        <v>2.5270678022891575E-2</v>
      </c>
      <c r="T27" s="5">
        <f t="shared" si="6"/>
        <v>2.5029011410774328E-2</v>
      </c>
      <c r="U27" s="44">
        <v>26633068</v>
      </c>
      <c r="V27" s="5">
        <f t="shared" si="3"/>
        <v>2.4931750258738498E-2</v>
      </c>
      <c r="W27" s="5">
        <f t="shared" si="4"/>
        <v>2.4693324854650617E-2</v>
      </c>
    </row>
    <row r="28" spans="1:23">
      <c r="A28" s="7" t="s">
        <v>104</v>
      </c>
      <c r="B28" s="33" t="s">
        <v>79</v>
      </c>
      <c r="C28" s="51">
        <v>2014</v>
      </c>
      <c r="D28" s="36" t="s">
        <v>50</v>
      </c>
      <c r="E28" s="32">
        <f t="shared" si="0"/>
        <v>2083830</v>
      </c>
      <c r="F28" s="36">
        <v>2065401</v>
      </c>
      <c r="G28" s="35">
        <v>0</v>
      </c>
      <c r="H28" s="35">
        <v>0</v>
      </c>
      <c r="I28" s="35">
        <v>0</v>
      </c>
      <c r="J28" s="35">
        <v>0</v>
      </c>
      <c r="K28" s="35">
        <v>0</v>
      </c>
      <c r="L28" s="35">
        <v>0</v>
      </c>
      <c r="M28" s="36">
        <v>9429</v>
      </c>
      <c r="N28" s="36">
        <v>9000</v>
      </c>
      <c r="O28" s="35">
        <v>0</v>
      </c>
      <c r="P28" s="41">
        <v>0</v>
      </c>
      <c r="Q28" s="41"/>
      <c r="R28" s="66">
        <v>64338227</v>
      </c>
      <c r="S28" s="5">
        <f t="shared" si="5"/>
        <v>3.2388676175363056E-2</v>
      </c>
      <c r="T28" s="5">
        <f t="shared" si="6"/>
        <v>3.2102236824151219E-2</v>
      </c>
      <c r="U28" s="44">
        <v>65923171</v>
      </c>
      <c r="V28" s="5">
        <f t="shared" si="3"/>
        <v>3.1609978227533989E-2</v>
      </c>
      <c r="W28" s="5">
        <f t="shared" si="4"/>
        <v>3.1330425534293549E-2</v>
      </c>
    </row>
    <row r="29" spans="1:23">
      <c r="A29" s="7" t="s">
        <v>55</v>
      </c>
      <c r="B29" s="33" t="s">
        <v>49</v>
      </c>
      <c r="C29" s="51">
        <v>2014</v>
      </c>
      <c r="D29" s="36" t="s">
        <v>50</v>
      </c>
      <c r="E29" s="92">
        <f t="shared" si="0"/>
        <v>127585677</v>
      </c>
      <c r="F29" s="95">
        <v>19859421</v>
      </c>
      <c r="G29" s="95">
        <v>50853787</v>
      </c>
      <c r="H29" s="95">
        <v>55203027</v>
      </c>
      <c r="I29" s="94">
        <v>0</v>
      </c>
      <c r="J29" s="36">
        <v>697222</v>
      </c>
      <c r="K29" s="35">
        <v>0</v>
      </c>
      <c r="L29" s="36">
        <v>90283</v>
      </c>
      <c r="M29" s="36">
        <v>46358</v>
      </c>
      <c r="N29" s="35">
        <v>535358</v>
      </c>
      <c r="O29" s="35">
        <v>0</v>
      </c>
      <c r="P29" s="36">
        <v>300221</v>
      </c>
      <c r="Q29" s="36"/>
      <c r="R29" s="36">
        <v>646225295</v>
      </c>
      <c r="S29" s="5">
        <f t="shared" si="5"/>
        <v>0.19743219274633933</v>
      </c>
      <c r="T29" s="5">
        <f t="shared" si="6"/>
        <v>3.073142006921905E-2</v>
      </c>
      <c r="U29" s="44">
        <v>572760220</v>
      </c>
      <c r="V29" s="5">
        <f t="shared" si="3"/>
        <v>0.222755827909976</v>
      </c>
      <c r="W29" s="5">
        <f t="shared" si="4"/>
        <v>3.4673184880053297E-2</v>
      </c>
    </row>
    <row r="30" spans="1:23">
      <c r="A30" s="7" t="s">
        <v>130</v>
      </c>
      <c r="B30" s="33" t="s">
        <v>82</v>
      </c>
      <c r="C30" s="51">
        <v>2014</v>
      </c>
      <c r="D30" s="36" t="s">
        <v>50</v>
      </c>
      <c r="E30" s="32">
        <f t="shared" si="0"/>
        <v>867657</v>
      </c>
      <c r="F30" s="36">
        <v>150708</v>
      </c>
      <c r="G30" s="36">
        <v>470450</v>
      </c>
      <c r="H30" s="36">
        <v>199117</v>
      </c>
      <c r="I30" s="35">
        <v>0</v>
      </c>
      <c r="J30" s="36">
        <v>22525</v>
      </c>
      <c r="K30" s="35">
        <v>0</v>
      </c>
      <c r="L30" s="35">
        <v>0</v>
      </c>
      <c r="M30" s="35">
        <v>0</v>
      </c>
      <c r="N30" s="36">
        <v>2712</v>
      </c>
      <c r="O30" s="36">
        <v>20253</v>
      </c>
      <c r="P30" s="36">
        <v>1892</v>
      </c>
      <c r="Q30" s="36"/>
      <c r="R30" s="36">
        <v>7221126</v>
      </c>
      <c r="S30" s="5">
        <f t="shared" si="5"/>
        <v>0.12015536081215035</v>
      </c>
      <c r="T30" s="5">
        <f t="shared" si="6"/>
        <v>2.087042934855312E-2</v>
      </c>
      <c r="U30" s="44">
        <v>8793030</v>
      </c>
      <c r="V30" s="5">
        <f t="shared" si="3"/>
        <v>9.8675541878055689E-2</v>
      </c>
      <c r="W30" s="5">
        <f t="shared" si="4"/>
        <v>1.7139484341575088E-2</v>
      </c>
    </row>
    <row r="31" spans="1:23">
      <c r="A31" s="7" t="s">
        <v>123</v>
      </c>
      <c r="B31" s="33" t="s">
        <v>79</v>
      </c>
      <c r="C31" s="51">
        <v>2014</v>
      </c>
      <c r="D31" s="38" t="s">
        <v>54</v>
      </c>
      <c r="E31" s="32">
        <f t="shared" si="0"/>
        <v>5116839</v>
      </c>
      <c r="F31" s="36">
        <v>680299</v>
      </c>
      <c r="G31" s="36">
        <v>2544623</v>
      </c>
      <c r="H31" s="36">
        <v>1630019</v>
      </c>
      <c r="I31" s="36">
        <v>58816</v>
      </c>
      <c r="J31" s="36">
        <v>7190</v>
      </c>
      <c r="K31" s="35">
        <v>0</v>
      </c>
      <c r="L31" s="36">
        <v>24192</v>
      </c>
      <c r="M31" s="36">
        <v>24900</v>
      </c>
      <c r="N31" s="36">
        <v>57349</v>
      </c>
      <c r="O31" s="36">
        <v>21440</v>
      </c>
      <c r="P31" s="36">
        <v>68011</v>
      </c>
      <c r="Q31" s="36"/>
      <c r="R31" s="36">
        <v>21919533</v>
      </c>
      <c r="S31" s="5">
        <f t="shared" si="5"/>
        <v>0.23343740945575803</v>
      </c>
      <c r="T31" s="5">
        <f t="shared" si="6"/>
        <v>3.1036199539470115E-2</v>
      </c>
      <c r="U31" s="44">
        <v>33611997</v>
      </c>
      <c r="V31" s="5">
        <f t="shared" si="3"/>
        <v>0.1522325198351053</v>
      </c>
      <c r="W31" s="5">
        <f t="shared" si="4"/>
        <v>2.0239767366395992E-2</v>
      </c>
    </row>
    <row r="32" spans="1:23">
      <c r="A32" s="7" t="s">
        <v>125</v>
      </c>
      <c r="B32" s="33" t="s">
        <v>79</v>
      </c>
      <c r="C32" s="51">
        <v>2014</v>
      </c>
      <c r="D32" s="38" t="s">
        <v>54</v>
      </c>
      <c r="E32" s="32">
        <f t="shared" si="0"/>
        <v>13740716</v>
      </c>
      <c r="F32" s="36">
        <v>2693753</v>
      </c>
      <c r="G32" s="36">
        <v>2876240</v>
      </c>
      <c r="H32" s="36">
        <v>7172969</v>
      </c>
      <c r="I32" s="35"/>
      <c r="J32" s="36">
        <v>215026</v>
      </c>
      <c r="K32" s="36">
        <v>81274</v>
      </c>
      <c r="L32" s="36">
        <v>142384</v>
      </c>
      <c r="M32" s="35">
        <v>0</v>
      </c>
      <c r="N32" s="36">
        <v>235883</v>
      </c>
      <c r="O32" s="36">
        <v>190036</v>
      </c>
      <c r="P32" s="36">
        <v>133151</v>
      </c>
      <c r="Q32" s="36"/>
      <c r="R32" s="36">
        <v>73215602</v>
      </c>
      <c r="S32" s="5">
        <f t="shared" si="5"/>
        <v>0.18767469807869638</v>
      </c>
      <c r="T32" s="5">
        <f t="shared" si="6"/>
        <v>3.6792062434998489E-2</v>
      </c>
      <c r="U32" s="44">
        <v>80009501</v>
      </c>
      <c r="V32" s="5">
        <f t="shared" si="3"/>
        <v>0.17173855389999246</v>
      </c>
      <c r="W32" s="5">
        <f t="shared" si="4"/>
        <v>3.3667914014361866E-2</v>
      </c>
    </row>
    <row r="33" spans="1:23">
      <c r="A33" s="7" t="s">
        <v>62</v>
      </c>
      <c r="B33" s="33" t="s">
        <v>49</v>
      </c>
      <c r="C33" s="51">
        <v>2014</v>
      </c>
      <c r="D33" s="38" t="s">
        <v>54</v>
      </c>
      <c r="E33" s="92">
        <f t="shared" si="0"/>
        <v>49855412</v>
      </c>
      <c r="F33" s="95">
        <v>4677839</v>
      </c>
      <c r="G33" s="95">
        <v>16954212</v>
      </c>
      <c r="H33" s="95">
        <v>25454215</v>
      </c>
      <c r="I33" s="95">
        <v>1580890</v>
      </c>
      <c r="J33" s="36">
        <v>342455</v>
      </c>
      <c r="K33" s="36">
        <v>103392</v>
      </c>
      <c r="L33" s="36">
        <v>203752</v>
      </c>
      <c r="M33" s="36">
        <v>41368</v>
      </c>
      <c r="N33" s="36">
        <v>368857</v>
      </c>
      <c r="O33" s="36">
        <v>69340</v>
      </c>
      <c r="P33" s="36">
        <v>59092</v>
      </c>
      <c r="Q33" s="36"/>
      <c r="R33" s="36">
        <v>176683458</v>
      </c>
      <c r="S33" s="5">
        <f t="shared" si="5"/>
        <v>0.2821736260108742</v>
      </c>
      <c r="T33" s="5">
        <f t="shared" si="6"/>
        <v>2.647581756069094E-2</v>
      </c>
      <c r="U33" s="44">
        <v>182222330</v>
      </c>
      <c r="V33" s="5">
        <f t="shared" si="3"/>
        <v>0.27359661134834573</v>
      </c>
      <c r="W33" s="5">
        <f t="shared" si="4"/>
        <v>2.5671052499438459E-2</v>
      </c>
    </row>
    <row r="34" spans="1:23">
      <c r="A34" s="7" t="s">
        <v>121</v>
      </c>
      <c r="B34" s="33" t="s">
        <v>49</v>
      </c>
      <c r="C34" s="51">
        <v>2014</v>
      </c>
      <c r="D34" s="38" t="s">
        <v>54</v>
      </c>
      <c r="E34" s="92">
        <f t="shared" ref="E34:E60" si="7">SUM(F34:P34)</f>
        <v>16762162</v>
      </c>
      <c r="F34" s="95">
        <v>2269339</v>
      </c>
      <c r="G34" s="95">
        <v>5724826</v>
      </c>
      <c r="H34" s="95">
        <v>3158005</v>
      </c>
      <c r="I34" s="94"/>
      <c r="J34" s="36">
        <v>220250</v>
      </c>
      <c r="K34" s="36">
        <v>70433</v>
      </c>
      <c r="L34" s="36">
        <v>4922530</v>
      </c>
      <c r="M34" s="36">
        <v>83539</v>
      </c>
      <c r="N34" s="36">
        <v>243422</v>
      </c>
      <c r="O34" s="36">
        <v>21525</v>
      </c>
      <c r="P34" s="36">
        <v>48293</v>
      </c>
      <c r="Q34" s="36"/>
      <c r="R34" s="36">
        <v>91082774</v>
      </c>
      <c r="S34" s="5">
        <f t="shared" si="5"/>
        <v>0.18403218593232568</v>
      </c>
      <c r="T34" s="5">
        <f t="shared" si="6"/>
        <v>2.4915128298573778E-2</v>
      </c>
      <c r="U34" s="44">
        <v>94803001</v>
      </c>
      <c r="V34" s="5">
        <f t="shared" ref="V34:V60" si="8">E34/U34</f>
        <v>0.17681045771958209</v>
      </c>
      <c r="W34" s="5">
        <f t="shared" ref="W34:W60" si="9">F34/U34</f>
        <v>2.3937417339773875E-2</v>
      </c>
    </row>
    <row r="35" spans="1:23">
      <c r="A35" s="7" t="s">
        <v>85</v>
      </c>
      <c r="B35" s="33" t="s">
        <v>79</v>
      </c>
      <c r="C35" s="51">
        <v>2014</v>
      </c>
      <c r="D35" s="38" t="s">
        <v>54</v>
      </c>
      <c r="E35" s="32">
        <f t="shared" si="7"/>
        <v>12794620</v>
      </c>
      <c r="F35" s="36">
        <v>2230862</v>
      </c>
      <c r="G35" s="36">
        <v>83717</v>
      </c>
      <c r="H35" s="36">
        <v>9039816</v>
      </c>
      <c r="I35" s="36">
        <v>395871</v>
      </c>
      <c r="J35" s="36">
        <v>143659</v>
      </c>
      <c r="K35" s="36">
        <v>64320</v>
      </c>
      <c r="L35" s="36">
        <v>440959</v>
      </c>
      <c r="M35" s="36">
        <v>5513</v>
      </c>
      <c r="N35" s="36">
        <v>202518</v>
      </c>
      <c r="O35" s="36">
        <v>9236</v>
      </c>
      <c r="P35" s="36">
        <v>178149</v>
      </c>
      <c r="Q35" s="36"/>
      <c r="R35" s="36">
        <v>95188540</v>
      </c>
      <c r="S35" s="5">
        <f t="shared" si="5"/>
        <v>0.13441344935010033</v>
      </c>
      <c r="T35" s="5">
        <f t="shared" si="6"/>
        <v>2.3436245581663507E-2</v>
      </c>
      <c r="U35" s="44">
        <v>90599199</v>
      </c>
      <c r="V35" s="5">
        <f t="shared" si="8"/>
        <v>0.14122221985649122</v>
      </c>
      <c r="W35" s="5">
        <f t="shared" si="9"/>
        <v>2.4623418580113497E-2</v>
      </c>
    </row>
    <row r="36" spans="1:23">
      <c r="A36" s="7" t="s">
        <v>53</v>
      </c>
      <c r="B36" s="33" t="s">
        <v>49</v>
      </c>
      <c r="C36" s="51">
        <v>2014</v>
      </c>
      <c r="D36" s="38" t="s">
        <v>54</v>
      </c>
      <c r="E36" s="92">
        <f t="shared" si="7"/>
        <v>133134716</v>
      </c>
      <c r="F36" s="95">
        <v>13781229</v>
      </c>
      <c r="G36" s="95">
        <v>36617365</v>
      </c>
      <c r="H36" s="95">
        <v>56314068</v>
      </c>
      <c r="I36" s="95">
        <v>2545491</v>
      </c>
      <c r="J36" s="36">
        <v>1212933</v>
      </c>
      <c r="K36" s="36">
        <v>11094747</v>
      </c>
      <c r="L36" s="36">
        <v>7198590</v>
      </c>
      <c r="M36" s="36">
        <v>1922868</v>
      </c>
      <c r="N36" s="36">
        <v>1903122</v>
      </c>
      <c r="O36" s="36">
        <v>205387</v>
      </c>
      <c r="P36" s="36">
        <v>338916</v>
      </c>
      <c r="Q36" s="36"/>
      <c r="R36" s="36">
        <v>608553018</v>
      </c>
      <c r="S36" s="5">
        <f t="shared" si="5"/>
        <v>0.21877258359106519</v>
      </c>
      <c r="T36" s="5">
        <f t="shared" si="6"/>
        <v>2.2645897058060437E-2</v>
      </c>
      <c r="U36" s="44">
        <v>676558362</v>
      </c>
      <c r="V36" s="5">
        <f t="shared" si="8"/>
        <v>0.19678230804277608</v>
      </c>
      <c r="W36" s="5">
        <f t="shared" si="9"/>
        <v>2.0369608557140262E-2</v>
      </c>
    </row>
    <row r="37" spans="1:23">
      <c r="A37" s="7" t="s">
        <v>92</v>
      </c>
      <c r="B37" s="33" t="s">
        <v>79</v>
      </c>
      <c r="C37" s="51">
        <v>2014</v>
      </c>
      <c r="D37" s="38" t="s">
        <v>54</v>
      </c>
      <c r="E37" s="32">
        <f t="shared" si="7"/>
        <v>4346725</v>
      </c>
      <c r="F37" s="36">
        <v>1130607</v>
      </c>
      <c r="G37" s="36">
        <v>303505</v>
      </c>
      <c r="H37" s="35">
        <v>2187165</v>
      </c>
      <c r="I37" s="36">
        <v>240330</v>
      </c>
      <c r="J37" s="36">
        <v>116034</v>
      </c>
      <c r="K37" s="36">
        <v>40435</v>
      </c>
      <c r="L37" s="36">
        <v>151289</v>
      </c>
      <c r="M37" s="36">
        <v>4520</v>
      </c>
      <c r="N37" s="36">
        <v>131537</v>
      </c>
      <c r="O37" s="36">
        <v>10437</v>
      </c>
      <c r="P37" s="36">
        <v>30866</v>
      </c>
      <c r="Q37" s="36"/>
      <c r="R37" s="36">
        <v>50706287</v>
      </c>
      <c r="S37" s="5">
        <f t="shared" si="5"/>
        <v>8.5723590843873071E-2</v>
      </c>
      <c r="T37" s="5">
        <f t="shared" si="6"/>
        <v>2.2297175890634627E-2</v>
      </c>
      <c r="U37" s="44">
        <v>49658588</v>
      </c>
      <c r="V37" s="5">
        <f t="shared" si="8"/>
        <v>8.7532190806552931E-2</v>
      </c>
      <c r="W37" s="5">
        <f t="shared" si="9"/>
        <v>2.276760265515403E-2</v>
      </c>
    </row>
    <row r="38" spans="1:23">
      <c r="A38" s="7" t="s">
        <v>56</v>
      </c>
      <c r="B38" s="33" t="s">
        <v>49</v>
      </c>
      <c r="C38" s="51">
        <v>2014</v>
      </c>
      <c r="D38" s="38" t="s">
        <v>54</v>
      </c>
      <c r="E38" s="92">
        <f t="shared" si="7"/>
        <v>124953087</v>
      </c>
      <c r="F38" s="95">
        <v>16603460</v>
      </c>
      <c r="G38" s="95">
        <v>28000905</v>
      </c>
      <c r="H38" s="95">
        <v>63107767</v>
      </c>
      <c r="I38" s="95">
        <v>1710995</v>
      </c>
      <c r="J38" s="36">
        <v>1155920</v>
      </c>
      <c r="K38" s="36">
        <v>2194958</v>
      </c>
      <c r="L38" s="36">
        <v>6482063</v>
      </c>
      <c r="M38" s="36">
        <v>1933229</v>
      </c>
      <c r="N38" s="36">
        <v>3067375</v>
      </c>
      <c r="O38" s="36">
        <v>239216</v>
      </c>
      <c r="P38" s="36">
        <v>457199</v>
      </c>
      <c r="Q38" s="36"/>
      <c r="R38" s="36">
        <v>789552296</v>
      </c>
      <c r="S38" s="5">
        <f t="shared" si="5"/>
        <v>0.15825815165509949</v>
      </c>
      <c r="T38" s="5">
        <f t="shared" si="6"/>
        <v>2.102895537650365E-2</v>
      </c>
      <c r="U38" s="44">
        <v>738808427</v>
      </c>
      <c r="V38" s="5">
        <f t="shared" si="8"/>
        <v>0.16912785836429015</v>
      </c>
      <c r="W38" s="5">
        <f t="shared" si="9"/>
        <v>2.2473295367541876E-2</v>
      </c>
    </row>
    <row r="39" spans="1:23">
      <c r="A39" s="7" t="s">
        <v>111</v>
      </c>
      <c r="B39" s="33" t="s">
        <v>49</v>
      </c>
      <c r="C39" s="51">
        <v>2014</v>
      </c>
      <c r="D39" s="38" t="s">
        <v>54</v>
      </c>
      <c r="E39" s="92">
        <f t="shared" si="7"/>
        <v>18669597</v>
      </c>
      <c r="F39" s="95">
        <v>1743263</v>
      </c>
      <c r="G39" s="95">
        <v>8733609</v>
      </c>
      <c r="H39" s="95">
        <v>7719585</v>
      </c>
      <c r="I39" s="95"/>
      <c r="J39" s="36">
        <v>99621</v>
      </c>
      <c r="K39" s="36">
        <v>63273</v>
      </c>
      <c r="L39" s="35">
        <v>0</v>
      </c>
      <c r="M39" s="36">
        <v>50344</v>
      </c>
      <c r="N39" s="36">
        <v>210384</v>
      </c>
      <c r="O39" s="36">
        <v>11514</v>
      </c>
      <c r="P39" s="36">
        <v>38004</v>
      </c>
      <c r="Q39" s="36"/>
      <c r="R39" s="36">
        <v>115266404</v>
      </c>
      <c r="S39" s="5">
        <f t="shared" si="5"/>
        <v>0.16196911113840248</v>
      </c>
      <c r="T39" s="5">
        <f t="shared" si="6"/>
        <v>1.5123773619241214E-2</v>
      </c>
      <c r="U39" s="44">
        <v>114943131</v>
      </c>
      <c r="V39" s="5">
        <f t="shared" si="8"/>
        <v>0.16242464284359889</v>
      </c>
      <c r="W39" s="5">
        <f t="shared" si="9"/>
        <v>1.5166308633092655E-2</v>
      </c>
    </row>
    <row r="40" spans="1:23">
      <c r="A40" s="7" t="s">
        <v>58</v>
      </c>
      <c r="B40" s="33" t="s">
        <v>49</v>
      </c>
      <c r="C40" s="51">
        <v>2014</v>
      </c>
      <c r="D40" s="36" t="s">
        <v>59</v>
      </c>
      <c r="E40" s="92">
        <f t="shared" si="7"/>
        <v>93829403</v>
      </c>
      <c r="F40" s="95">
        <v>13464253</v>
      </c>
      <c r="G40" s="95">
        <v>32483503</v>
      </c>
      <c r="H40" s="95">
        <v>37132763</v>
      </c>
      <c r="I40" s="95">
        <v>1623542</v>
      </c>
      <c r="J40" s="36">
        <v>2182058</v>
      </c>
      <c r="K40" s="36">
        <v>1901005</v>
      </c>
      <c r="L40" s="36">
        <v>991747</v>
      </c>
      <c r="M40" s="36">
        <v>2020855</v>
      </c>
      <c r="N40" s="36">
        <v>402810</v>
      </c>
      <c r="O40" s="36">
        <v>1288187</v>
      </c>
      <c r="P40" s="36">
        <v>338680</v>
      </c>
      <c r="Q40" s="36"/>
      <c r="R40" s="36">
        <v>584345439</v>
      </c>
      <c r="S40" s="5">
        <f t="shared" si="5"/>
        <v>0.16057180691026152</v>
      </c>
      <c r="T40" s="5">
        <f t="shared" si="6"/>
        <v>2.3041598515839531E-2</v>
      </c>
      <c r="U40" s="44">
        <v>579743317</v>
      </c>
      <c r="V40" s="5">
        <f t="shared" si="8"/>
        <v>0.16184645902524478</v>
      </c>
      <c r="W40" s="5">
        <f t="shared" si="9"/>
        <v>2.3224507476297479E-2</v>
      </c>
    </row>
    <row r="41" spans="1:23">
      <c r="A41" s="7" t="s">
        <v>109</v>
      </c>
      <c r="B41" s="33" t="s">
        <v>49</v>
      </c>
      <c r="C41" s="51">
        <v>2014</v>
      </c>
      <c r="D41" s="38" t="s">
        <v>54</v>
      </c>
      <c r="E41" s="92">
        <f t="shared" si="7"/>
        <v>27897222</v>
      </c>
      <c r="F41" s="95">
        <v>2145778</v>
      </c>
      <c r="G41" s="95">
        <v>9214881</v>
      </c>
      <c r="H41" s="95">
        <v>11722699</v>
      </c>
      <c r="I41" s="95">
        <v>650954</v>
      </c>
      <c r="J41" s="36">
        <v>433884</v>
      </c>
      <c r="K41" s="36">
        <v>170461</v>
      </c>
      <c r="L41" s="36">
        <v>1343676</v>
      </c>
      <c r="M41" s="36">
        <v>1198049</v>
      </c>
      <c r="N41" s="36">
        <v>825577</v>
      </c>
      <c r="O41" s="36">
        <v>140962</v>
      </c>
      <c r="P41" s="36">
        <v>50301</v>
      </c>
      <c r="Q41" s="36"/>
      <c r="R41" s="36">
        <v>154478123</v>
      </c>
      <c r="S41" s="5">
        <f t="shared" si="5"/>
        <v>0.18059011501583302</v>
      </c>
      <c r="T41" s="5">
        <f t="shared" si="6"/>
        <v>1.389049762081845E-2</v>
      </c>
      <c r="U41" s="44">
        <v>161655594</v>
      </c>
      <c r="V41" s="5">
        <f t="shared" si="8"/>
        <v>0.17257195566025385</v>
      </c>
      <c r="W41" s="5">
        <f t="shared" si="9"/>
        <v>1.327376273783634E-2</v>
      </c>
    </row>
    <row r="42" spans="1:23">
      <c r="A42" s="7" t="s">
        <v>108</v>
      </c>
      <c r="B42" s="33" t="s">
        <v>79</v>
      </c>
      <c r="C42" s="51">
        <v>2014</v>
      </c>
      <c r="D42" s="38" t="s">
        <v>54</v>
      </c>
      <c r="E42" s="32">
        <f t="shared" si="7"/>
        <v>10259026</v>
      </c>
      <c r="F42" s="36">
        <v>1750713</v>
      </c>
      <c r="G42" s="36">
        <v>2098031</v>
      </c>
      <c r="H42" s="36">
        <v>3983860</v>
      </c>
      <c r="I42" s="35">
        <v>0</v>
      </c>
      <c r="J42" s="36">
        <v>63374</v>
      </c>
      <c r="K42" s="36">
        <v>106349</v>
      </c>
      <c r="L42" s="36">
        <v>1380897</v>
      </c>
      <c r="M42" s="36">
        <v>400419</v>
      </c>
      <c r="N42" s="36">
        <v>343577</v>
      </c>
      <c r="O42" s="36">
        <v>100423</v>
      </c>
      <c r="P42" s="36">
        <v>31383</v>
      </c>
      <c r="Q42" s="36"/>
      <c r="R42" s="36">
        <v>88173274</v>
      </c>
      <c r="S42" s="5">
        <f t="shared" si="5"/>
        <v>0.11635074365050797</v>
      </c>
      <c r="T42" s="5">
        <f t="shared" si="6"/>
        <v>1.9855370233842061E-2</v>
      </c>
      <c r="U42" s="44">
        <v>92695940</v>
      </c>
      <c r="V42" s="5">
        <f t="shared" si="8"/>
        <v>0.11067395184729774</v>
      </c>
      <c r="W42" s="5">
        <f t="shared" si="9"/>
        <v>1.8886620061245401E-2</v>
      </c>
    </row>
    <row r="43" spans="1:23">
      <c r="A43" s="7" t="s">
        <v>110</v>
      </c>
      <c r="B43" s="33" t="s">
        <v>79</v>
      </c>
      <c r="C43" s="51">
        <v>2014</v>
      </c>
      <c r="D43" s="38" t="s">
        <v>54</v>
      </c>
      <c r="E43" s="32">
        <f t="shared" si="7"/>
        <v>5121993</v>
      </c>
      <c r="F43" s="36">
        <v>1208371</v>
      </c>
      <c r="G43" s="36">
        <v>1241112</v>
      </c>
      <c r="H43" s="36">
        <v>798491</v>
      </c>
      <c r="I43" s="35">
        <v>0</v>
      </c>
      <c r="J43" s="36">
        <v>29158</v>
      </c>
      <c r="K43" s="36">
        <v>47518</v>
      </c>
      <c r="L43" s="36">
        <v>413585</v>
      </c>
      <c r="M43" s="36">
        <v>852383</v>
      </c>
      <c r="N43" s="36">
        <v>72176</v>
      </c>
      <c r="O43" s="36">
        <v>445177</v>
      </c>
      <c r="P43" s="36">
        <v>14022</v>
      </c>
      <c r="Q43" s="36"/>
      <c r="R43" s="36">
        <v>45657152</v>
      </c>
      <c r="S43" s="5">
        <f t="shared" si="5"/>
        <v>0.11218380419348101</v>
      </c>
      <c r="T43" s="5">
        <f t="shared" si="6"/>
        <v>2.6466193073102762E-2</v>
      </c>
      <c r="U43" s="44">
        <v>48136249</v>
      </c>
      <c r="V43" s="5">
        <f t="shared" si="8"/>
        <v>0.10640615142239272</v>
      </c>
      <c r="W43" s="5">
        <f t="shared" si="9"/>
        <v>2.5103140047326913E-2</v>
      </c>
    </row>
    <row r="44" spans="1:23">
      <c r="A44" s="7" t="s">
        <v>99</v>
      </c>
      <c r="B44" s="33" t="s">
        <v>79</v>
      </c>
      <c r="C44" s="51">
        <v>2014</v>
      </c>
      <c r="D44" s="38" t="s">
        <v>54</v>
      </c>
      <c r="E44" s="32">
        <f t="shared" si="7"/>
        <v>8201414</v>
      </c>
      <c r="F44" s="36">
        <v>1294398</v>
      </c>
      <c r="G44" s="36">
        <v>557992</v>
      </c>
      <c r="H44" s="36">
        <v>2926295</v>
      </c>
      <c r="I44" s="35">
        <v>0</v>
      </c>
      <c r="J44" s="36">
        <v>168488</v>
      </c>
      <c r="K44" s="36">
        <v>67883</v>
      </c>
      <c r="L44" s="36">
        <v>734043</v>
      </c>
      <c r="M44" s="36">
        <v>2245003</v>
      </c>
      <c r="N44" s="36">
        <v>104993</v>
      </c>
      <c r="O44" s="36">
        <v>82287</v>
      </c>
      <c r="P44" s="36">
        <v>20032</v>
      </c>
      <c r="Q44" s="36"/>
      <c r="R44" s="36">
        <v>72318243</v>
      </c>
      <c r="S44" s="5">
        <f t="shared" si="5"/>
        <v>0.11340726295023512</v>
      </c>
      <c r="T44" s="5">
        <f t="shared" si="6"/>
        <v>1.7898637277457087E-2</v>
      </c>
      <c r="U44" s="44">
        <v>73034952</v>
      </c>
      <c r="V44" s="5">
        <f t="shared" si="8"/>
        <v>0.11229437105675102</v>
      </c>
      <c r="W44" s="5">
        <f t="shared" si="9"/>
        <v>1.7722993779745348E-2</v>
      </c>
    </row>
    <row r="45" spans="1:23">
      <c r="A45" s="7" t="s">
        <v>124</v>
      </c>
      <c r="B45" s="33" t="s">
        <v>79</v>
      </c>
      <c r="C45" s="51">
        <v>2014</v>
      </c>
      <c r="D45" s="38" t="s">
        <v>54</v>
      </c>
      <c r="E45" s="32">
        <f t="shared" si="7"/>
        <v>7780347</v>
      </c>
      <c r="F45" s="36">
        <v>419910</v>
      </c>
      <c r="G45" s="36">
        <v>2760298</v>
      </c>
      <c r="H45" s="36">
        <v>3964131</v>
      </c>
      <c r="I45" s="36">
        <v>206278</v>
      </c>
      <c r="J45" s="36">
        <v>148400</v>
      </c>
      <c r="K45" s="35">
        <v>0</v>
      </c>
      <c r="L45" s="35">
        <v>0</v>
      </c>
      <c r="M45" s="36">
        <v>253751</v>
      </c>
      <c r="N45" s="36">
        <v>21875</v>
      </c>
      <c r="O45" s="35">
        <v>0</v>
      </c>
      <c r="P45" s="36">
        <v>5704</v>
      </c>
      <c r="Q45" s="39"/>
      <c r="R45" s="66">
        <v>37431343</v>
      </c>
      <c r="S45" s="5">
        <f t="shared" si="5"/>
        <v>0.20785647471959529</v>
      </c>
      <c r="T45" s="5">
        <f t="shared" si="6"/>
        <v>1.1218138766754909E-2</v>
      </c>
      <c r="U45" s="46">
        <v>40783950</v>
      </c>
      <c r="V45" s="5">
        <f t="shared" si="8"/>
        <v>0.19076982489435182</v>
      </c>
      <c r="W45" s="5">
        <f t="shared" si="9"/>
        <v>1.0295962014468927E-2</v>
      </c>
    </row>
    <row r="46" spans="1:23">
      <c r="A46" s="7" t="s">
        <v>118</v>
      </c>
      <c r="B46" s="33" t="s">
        <v>49</v>
      </c>
      <c r="C46" s="51">
        <v>2014</v>
      </c>
      <c r="D46" s="38" t="s">
        <v>54</v>
      </c>
      <c r="E46" s="92">
        <f t="shared" si="7"/>
        <v>15279570</v>
      </c>
      <c r="F46" s="95">
        <v>4551457</v>
      </c>
      <c r="G46" s="95">
        <v>4796658</v>
      </c>
      <c r="H46" s="94">
        <v>0</v>
      </c>
      <c r="I46" s="94">
        <v>0</v>
      </c>
      <c r="J46" s="36">
        <v>334156</v>
      </c>
      <c r="K46" s="36">
        <v>2925305</v>
      </c>
      <c r="L46" s="36">
        <v>2508496</v>
      </c>
      <c r="M46" s="35">
        <v>0</v>
      </c>
      <c r="N46" s="36">
        <v>17750</v>
      </c>
      <c r="O46" s="36">
        <v>145748</v>
      </c>
      <c r="P46" s="35">
        <v>0</v>
      </c>
      <c r="Q46" s="39"/>
      <c r="R46" s="42">
        <f>R32-R43</f>
        <v>27558450</v>
      </c>
      <c r="S46" s="5">
        <f t="shared" si="5"/>
        <v>0.55444228539703788</v>
      </c>
      <c r="T46" s="5">
        <f t="shared" si="6"/>
        <v>0.16515649465046112</v>
      </c>
      <c r="U46" s="47">
        <f>27834763+9169948</f>
        <v>37004711</v>
      </c>
      <c r="V46" s="5">
        <f t="shared" si="8"/>
        <v>0.41290877802018233</v>
      </c>
      <c r="W46" s="5">
        <f t="shared" si="9"/>
        <v>0.12299669088079082</v>
      </c>
    </row>
    <row r="47" spans="1:23">
      <c r="A47" s="7" t="s">
        <v>114</v>
      </c>
      <c r="B47" s="33" t="s">
        <v>79</v>
      </c>
      <c r="C47" s="51">
        <v>2014</v>
      </c>
      <c r="D47" s="36" t="s">
        <v>59</v>
      </c>
      <c r="E47" s="32">
        <f t="shared" si="7"/>
        <v>11235056</v>
      </c>
      <c r="F47" s="36">
        <v>2972522</v>
      </c>
      <c r="G47" s="36">
        <v>1277434</v>
      </c>
      <c r="H47" s="36">
        <v>6178371</v>
      </c>
      <c r="I47" s="35">
        <v>0</v>
      </c>
      <c r="J47" s="36">
        <v>329182</v>
      </c>
      <c r="K47" s="35">
        <v>0</v>
      </c>
      <c r="L47" s="36">
        <v>216454</v>
      </c>
      <c r="M47" s="35">
        <v>0</v>
      </c>
      <c r="N47" s="36">
        <v>185314</v>
      </c>
      <c r="O47" s="36">
        <v>53847</v>
      </c>
      <c r="P47" s="36">
        <v>21932</v>
      </c>
      <c r="Q47" s="61"/>
      <c r="R47" s="43">
        <v>108902889</v>
      </c>
      <c r="S47" s="5">
        <f t="shared" si="5"/>
        <v>0.10316582143197321</v>
      </c>
      <c r="T47" s="5">
        <f t="shared" si="6"/>
        <v>2.729516202274487E-2</v>
      </c>
      <c r="U47" s="43">
        <v>117072236</v>
      </c>
      <c r="V47" s="5">
        <f t="shared" si="8"/>
        <v>9.5966869548814296E-2</v>
      </c>
      <c r="W47" s="5">
        <f t="shared" si="9"/>
        <v>2.5390494805275606E-2</v>
      </c>
    </row>
    <row r="48" spans="1:23">
      <c r="A48" s="7" t="s">
        <v>88</v>
      </c>
      <c r="B48" s="33" t="s">
        <v>49</v>
      </c>
      <c r="C48" s="51">
        <v>2014</v>
      </c>
      <c r="D48" s="36" t="s">
        <v>59</v>
      </c>
      <c r="E48" s="92">
        <f t="shared" si="7"/>
        <v>35864627</v>
      </c>
      <c r="F48" s="95">
        <v>3957108</v>
      </c>
      <c r="G48" s="95">
        <v>3604492</v>
      </c>
      <c r="H48" s="95">
        <v>20640804</v>
      </c>
      <c r="I48" s="94">
        <v>0</v>
      </c>
      <c r="J48" s="36">
        <v>497296</v>
      </c>
      <c r="K48" s="35">
        <v>0</v>
      </c>
      <c r="L48" s="36">
        <v>2507905</v>
      </c>
      <c r="M48" s="36">
        <v>3427264</v>
      </c>
      <c r="N48" s="36">
        <v>144823</v>
      </c>
      <c r="O48" s="36">
        <v>1060286</v>
      </c>
      <c r="P48" s="36">
        <v>24649</v>
      </c>
      <c r="Q48" s="36"/>
      <c r="R48" s="44">
        <v>188278660</v>
      </c>
      <c r="S48" s="5">
        <f t="shared" si="5"/>
        <v>0.19048694631669888</v>
      </c>
      <c r="T48" s="5">
        <f t="shared" si="6"/>
        <v>2.1017294259476883E-2</v>
      </c>
      <c r="U48" s="44">
        <v>183204151</v>
      </c>
      <c r="V48" s="5">
        <f t="shared" si="8"/>
        <v>0.19576317896858134</v>
      </c>
      <c r="W48" s="5">
        <f t="shared" si="9"/>
        <v>2.1599445091175909E-2</v>
      </c>
    </row>
    <row r="49" spans="1:23">
      <c r="A49" s="7" t="s">
        <v>84</v>
      </c>
      <c r="B49" s="33" t="s">
        <v>79</v>
      </c>
      <c r="C49" s="51">
        <v>2014</v>
      </c>
      <c r="D49" s="36" t="s">
        <v>50</v>
      </c>
      <c r="E49" s="32">
        <f t="shared" si="7"/>
        <v>484588</v>
      </c>
      <c r="F49" s="36">
        <v>85958</v>
      </c>
      <c r="G49" s="36">
        <v>270983</v>
      </c>
      <c r="H49" s="36">
        <v>108561</v>
      </c>
      <c r="I49" s="35">
        <v>0</v>
      </c>
      <c r="J49" s="36">
        <v>19086</v>
      </c>
      <c r="K49" s="35">
        <v>0</v>
      </c>
      <c r="L49" s="35">
        <v>0</v>
      </c>
      <c r="M49" s="35">
        <v>0</v>
      </c>
      <c r="N49" s="35">
        <v>0</v>
      </c>
      <c r="O49" s="35">
        <v>0</v>
      </c>
      <c r="P49" s="35">
        <v>0</v>
      </c>
      <c r="Q49" s="35"/>
      <c r="R49" s="44">
        <v>13553039</v>
      </c>
      <c r="S49" s="5">
        <f t="shared" si="5"/>
        <v>3.5754932897337638E-2</v>
      </c>
      <c r="T49" s="5">
        <f t="shared" si="6"/>
        <v>6.3423413745064853E-3</v>
      </c>
      <c r="U49" s="44">
        <v>14454695</v>
      </c>
      <c r="V49" s="5">
        <f t="shared" si="8"/>
        <v>3.3524609132188535E-2</v>
      </c>
      <c r="W49" s="5">
        <f t="shared" si="9"/>
        <v>5.9467183499893978E-3</v>
      </c>
    </row>
    <row r="50" spans="1:23">
      <c r="A50" s="7" t="s">
        <v>122</v>
      </c>
      <c r="B50" s="33" t="s">
        <v>82</v>
      </c>
      <c r="C50" s="51">
        <v>2014</v>
      </c>
      <c r="D50" s="36" t="s">
        <v>50</v>
      </c>
      <c r="E50" s="32">
        <f t="shared" si="7"/>
        <v>2534187</v>
      </c>
      <c r="F50" s="36">
        <v>583567</v>
      </c>
      <c r="G50" s="36">
        <v>1615741</v>
      </c>
      <c r="H50" s="36">
        <v>286635</v>
      </c>
      <c r="I50" s="35">
        <v>0</v>
      </c>
      <c r="J50" s="36">
        <v>4835</v>
      </c>
      <c r="K50" s="35">
        <v>0</v>
      </c>
      <c r="L50" s="36">
        <v>26516</v>
      </c>
      <c r="M50" s="35">
        <v>0</v>
      </c>
      <c r="N50" s="36">
        <v>14096</v>
      </c>
      <c r="O50" s="36">
        <v>277</v>
      </c>
      <c r="P50" s="36">
        <v>2520</v>
      </c>
      <c r="Q50" s="36"/>
      <c r="R50" s="44">
        <v>31341047</v>
      </c>
      <c r="S50" s="5">
        <f t="shared" si="5"/>
        <v>8.0858402720240974E-2</v>
      </c>
      <c r="T50" s="5">
        <f t="shared" si="6"/>
        <v>1.8619894861840448E-2</v>
      </c>
      <c r="U50" s="44">
        <v>33171481</v>
      </c>
      <c r="V50" s="5">
        <f t="shared" si="8"/>
        <v>7.6396558839202863E-2</v>
      </c>
      <c r="W50" s="5">
        <f t="shared" si="9"/>
        <v>1.7592431281557793E-2</v>
      </c>
    </row>
    <row r="51" spans="1:23">
      <c r="A51" s="7" t="s">
        <v>115</v>
      </c>
      <c r="B51" s="33" t="s">
        <v>82</v>
      </c>
      <c r="C51" s="51">
        <v>2014</v>
      </c>
      <c r="D51" s="36" t="s">
        <v>50</v>
      </c>
      <c r="E51" s="32">
        <f t="shared" si="7"/>
        <v>6281695</v>
      </c>
      <c r="F51" s="36">
        <v>1966068</v>
      </c>
      <c r="G51" s="36">
        <v>754790</v>
      </c>
      <c r="H51" s="36">
        <v>3253401</v>
      </c>
      <c r="I51" s="35">
        <v>0</v>
      </c>
      <c r="J51" s="36">
        <v>81564</v>
      </c>
      <c r="K51" s="35">
        <v>0</v>
      </c>
      <c r="L51" s="36">
        <v>3526</v>
      </c>
      <c r="M51" s="36">
        <v>73330</v>
      </c>
      <c r="N51" s="36">
        <v>128463</v>
      </c>
      <c r="O51" s="36">
        <v>20553</v>
      </c>
      <c r="P51" s="35">
        <v>0</v>
      </c>
      <c r="Q51" s="35"/>
      <c r="R51" s="44">
        <v>56831208</v>
      </c>
      <c r="S51" s="5">
        <f t="shared" si="5"/>
        <v>0.11053249123263402</v>
      </c>
      <c r="T51" s="5">
        <f t="shared" si="6"/>
        <v>3.4594865553447325E-2</v>
      </c>
      <c r="U51" s="44">
        <v>61819217</v>
      </c>
      <c r="V51" s="5">
        <f t="shared" si="8"/>
        <v>0.10161395282635172</v>
      </c>
      <c r="W51" s="5">
        <f t="shared" si="9"/>
        <v>3.1803508608011004E-2</v>
      </c>
    </row>
    <row r="52" spans="1:23">
      <c r="A52" s="7" t="s">
        <v>83</v>
      </c>
      <c r="B52" s="33" t="s">
        <v>82</v>
      </c>
      <c r="C52" s="51">
        <v>2014</v>
      </c>
      <c r="D52" s="36" t="s">
        <v>50</v>
      </c>
      <c r="E52" s="32">
        <f t="shared" si="7"/>
        <v>2425881</v>
      </c>
      <c r="F52" s="36">
        <v>973887</v>
      </c>
      <c r="G52" s="36">
        <v>488320</v>
      </c>
      <c r="H52" s="36">
        <v>25859</v>
      </c>
      <c r="I52" s="35">
        <v>0</v>
      </c>
      <c r="J52" s="36">
        <v>274357</v>
      </c>
      <c r="K52" s="35">
        <v>0</v>
      </c>
      <c r="L52" s="36">
        <v>251644</v>
      </c>
      <c r="M52" s="35">
        <v>0</v>
      </c>
      <c r="N52" s="36">
        <v>299363</v>
      </c>
      <c r="O52" s="36">
        <v>107224</v>
      </c>
      <c r="P52" s="36">
        <v>5227</v>
      </c>
      <c r="Q52" s="36"/>
      <c r="R52" s="44">
        <v>58249613</v>
      </c>
      <c r="S52" s="5">
        <f t="shared" si="5"/>
        <v>4.1646302439811919E-2</v>
      </c>
      <c r="T52" s="5">
        <f t="shared" si="6"/>
        <v>1.6719201207396863E-2</v>
      </c>
      <c r="U52" s="44">
        <v>52717610</v>
      </c>
      <c r="V52" s="5">
        <f t="shared" si="8"/>
        <v>4.6016520855175339E-2</v>
      </c>
      <c r="W52" s="5">
        <f t="shared" si="9"/>
        <v>1.8473656146399658E-2</v>
      </c>
    </row>
    <row r="53" spans="1:23">
      <c r="A53" s="7" t="s">
        <v>57</v>
      </c>
      <c r="B53" s="33" t="s">
        <v>49</v>
      </c>
      <c r="C53" s="51">
        <v>2014</v>
      </c>
      <c r="D53" s="38" t="s">
        <v>54</v>
      </c>
      <c r="E53" s="92">
        <f t="shared" si="7"/>
        <v>101331817</v>
      </c>
      <c r="F53" s="95">
        <v>5900372</v>
      </c>
      <c r="G53" s="95">
        <v>40214408</v>
      </c>
      <c r="H53" s="95">
        <v>49301536</v>
      </c>
      <c r="I53" s="95">
        <v>4052143</v>
      </c>
      <c r="J53" s="36">
        <v>146553</v>
      </c>
      <c r="K53" s="35">
        <v>0</v>
      </c>
      <c r="L53" s="36">
        <v>503576</v>
      </c>
      <c r="M53" s="36">
        <v>259672</v>
      </c>
      <c r="N53" s="36">
        <v>402864</v>
      </c>
      <c r="O53" s="36">
        <v>127752</v>
      </c>
      <c r="P53" s="36">
        <v>422941</v>
      </c>
      <c r="Q53" s="36"/>
      <c r="R53" s="44">
        <v>404401359</v>
      </c>
      <c r="S53" s="5">
        <f t="shared" si="5"/>
        <v>0.25057239483708066</v>
      </c>
      <c r="T53" s="5">
        <f t="shared" si="6"/>
        <v>1.4590386181170079E-2</v>
      </c>
      <c r="U53" s="44">
        <v>413009510</v>
      </c>
      <c r="V53" s="5">
        <f t="shared" si="8"/>
        <v>0.24534983952306572</v>
      </c>
      <c r="W53" s="5">
        <f t="shared" si="9"/>
        <v>1.4286286047021047E-2</v>
      </c>
    </row>
    <row r="54" spans="1:23">
      <c r="A54" s="7" t="s">
        <v>120</v>
      </c>
      <c r="B54" s="33" t="s">
        <v>79</v>
      </c>
      <c r="C54" s="51">
        <v>2014</v>
      </c>
      <c r="D54" s="38" t="s">
        <v>54</v>
      </c>
      <c r="E54" s="32">
        <f t="shared" si="7"/>
        <v>6893853</v>
      </c>
      <c r="F54" s="36">
        <v>633490</v>
      </c>
      <c r="G54" s="36">
        <v>4389625</v>
      </c>
      <c r="H54" s="36">
        <v>320616</v>
      </c>
      <c r="I54" s="36">
        <v>1282131</v>
      </c>
      <c r="J54" s="36">
        <v>18358</v>
      </c>
      <c r="K54" s="35">
        <v>0</v>
      </c>
      <c r="L54" s="36">
        <v>43077</v>
      </c>
      <c r="M54" s="36">
        <v>24900</v>
      </c>
      <c r="N54" s="36">
        <v>77409</v>
      </c>
      <c r="O54" s="36">
        <v>32143</v>
      </c>
      <c r="P54" s="36">
        <v>72104</v>
      </c>
      <c r="Q54" s="36"/>
      <c r="R54" s="44">
        <v>21012882</v>
      </c>
      <c r="S54" s="5">
        <f t="shared" si="5"/>
        <v>0.32807746219676104</v>
      </c>
      <c r="T54" s="5">
        <f t="shared" si="6"/>
        <v>3.0147697017477184E-2</v>
      </c>
      <c r="U54" s="44">
        <v>28219289</v>
      </c>
      <c r="V54" s="5">
        <f t="shared" si="8"/>
        <v>0.2442957722995785</v>
      </c>
      <c r="W54" s="5">
        <f t="shared" si="9"/>
        <v>2.2448829238752258E-2</v>
      </c>
    </row>
    <row r="55" spans="1:23">
      <c r="A55" s="7" t="s">
        <v>78</v>
      </c>
      <c r="B55" s="33" t="s">
        <v>79</v>
      </c>
      <c r="C55" s="51">
        <v>2014</v>
      </c>
      <c r="D55" s="38" t="s">
        <v>54</v>
      </c>
      <c r="E55" s="32">
        <f t="shared" si="7"/>
        <v>9913374</v>
      </c>
      <c r="F55" s="36">
        <v>1400753</v>
      </c>
      <c r="G55" s="36">
        <v>2835316</v>
      </c>
      <c r="H55" s="36">
        <v>4312136</v>
      </c>
      <c r="I55" s="36">
        <v>920687</v>
      </c>
      <c r="J55" s="36">
        <v>21820</v>
      </c>
      <c r="K55" s="35">
        <v>0</v>
      </c>
      <c r="L55" s="36">
        <v>85128</v>
      </c>
      <c r="M55" s="36">
        <v>46243</v>
      </c>
      <c r="N55" s="36">
        <v>194463</v>
      </c>
      <c r="O55" s="36">
        <v>22629</v>
      </c>
      <c r="P55" s="36">
        <v>74199</v>
      </c>
      <c r="Q55" s="36"/>
      <c r="R55" s="44">
        <v>56695108</v>
      </c>
      <c r="S55" s="5">
        <f t="shared" si="5"/>
        <v>0.17485413379933945</v>
      </c>
      <c r="T55" s="5">
        <f t="shared" si="6"/>
        <v>2.4706770114980642E-2</v>
      </c>
      <c r="U55" s="44">
        <v>71046423</v>
      </c>
      <c r="V55" s="5">
        <f t="shared" si="8"/>
        <v>0.13953375245928989</v>
      </c>
      <c r="W55" s="5">
        <f t="shared" si="9"/>
        <v>1.971602426768199E-2</v>
      </c>
    </row>
    <row r="56" spans="1:23">
      <c r="A56" s="7" t="s">
        <v>94</v>
      </c>
      <c r="B56" s="33" t="s">
        <v>82</v>
      </c>
      <c r="C56" s="51">
        <v>2014</v>
      </c>
      <c r="D56" s="38" t="s">
        <v>54</v>
      </c>
      <c r="E56" s="32">
        <f t="shared" si="7"/>
        <v>9899620</v>
      </c>
      <c r="F56" s="36">
        <v>2248273</v>
      </c>
      <c r="G56" s="36">
        <v>1224286</v>
      </c>
      <c r="H56" s="36">
        <v>3876519</v>
      </c>
      <c r="I56" s="35">
        <v>0</v>
      </c>
      <c r="J56" s="36">
        <v>177622</v>
      </c>
      <c r="K56" s="35">
        <v>0</v>
      </c>
      <c r="L56" s="35">
        <v>0</v>
      </c>
      <c r="M56" s="35">
        <v>0</v>
      </c>
      <c r="N56" s="36">
        <v>52790</v>
      </c>
      <c r="O56" s="36">
        <v>2320130</v>
      </c>
      <c r="P56" s="35">
        <v>0</v>
      </c>
      <c r="Q56" s="35"/>
      <c r="R56" s="44">
        <v>62591143</v>
      </c>
      <c r="S56" s="5">
        <f t="shared" si="5"/>
        <v>0.15816327239782152</v>
      </c>
      <c r="T56" s="5">
        <f t="shared" si="6"/>
        <v>3.5919986314996676E-2</v>
      </c>
      <c r="U56" s="44">
        <v>61815621</v>
      </c>
      <c r="V56" s="5">
        <f t="shared" si="8"/>
        <v>0.16014754587679383</v>
      </c>
      <c r="W56" s="5">
        <f t="shared" si="9"/>
        <v>3.6370628712117929E-2</v>
      </c>
    </row>
    <row r="57" spans="1:23">
      <c r="A57" s="7" t="s">
        <v>116</v>
      </c>
      <c r="B57" s="33" t="s">
        <v>49</v>
      </c>
      <c r="C57" s="51">
        <v>2014</v>
      </c>
      <c r="D57" s="36" t="s">
        <v>59</v>
      </c>
      <c r="E57" s="92">
        <f t="shared" si="7"/>
        <v>37879141</v>
      </c>
      <c r="F57" s="95">
        <v>4048064</v>
      </c>
      <c r="G57" s="95">
        <v>11154263</v>
      </c>
      <c r="H57" s="95">
        <v>19601061</v>
      </c>
      <c r="I57" s="94">
        <v>0</v>
      </c>
      <c r="J57" s="36">
        <v>1870558</v>
      </c>
      <c r="K57" s="35">
        <v>0</v>
      </c>
      <c r="L57" s="36">
        <v>376069</v>
      </c>
      <c r="M57" s="36">
        <v>125158</v>
      </c>
      <c r="N57" s="36">
        <v>492293</v>
      </c>
      <c r="O57" s="36">
        <v>209669</v>
      </c>
      <c r="P57" s="36">
        <v>2006</v>
      </c>
      <c r="Q57" s="39"/>
      <c r="R57" s="33">
        <v>159179200</v>
      </c>
      <c r="S57" s="5">
        <f t="shared" si="5"/>
        <v>0.23796539371978248</v>
      </c>
      <c r="T57" s="5">
        <f t="shared" si="6"/>
        <v>2.5430860313407782E-2</v>
      </c>
      <c r="U57" s="44">
        <v>173632100</v>
      </c>
      <c r="V57" s="5">
        <f t="shared" si="8"/>
        <v>0.21815747779356467</v>
      </c>
      <c r="W57" s="5">
        <f t="shared" si="9"/>
        <v>2.3314030067021017E-2</v>
      </c>
    </row>
    <row r="58" spans="1:23">
      <c r="A58" s="7" t="s">
        <v>102</v>
      </c>
      <c r="B58" s="33" t="s">
        <v>82</v>
      </c>
      <c r="C58" s="51">
        <v>2014</v>
      </c>
      <c r="D58" s="36" t="s">
        <v>50</v>
      </c>
      <c r="E58" s="32">
        <f t="shared" si="7"/>
        <v>2096884</v>
      </c>
      <c r="F58" s="36">
        <v>174429</v>
      </c>
      <c r="G58" s="36">
        <v>212442</v>
      </c>
      <c r="H58" s="36">
        <v>1646931</v>
      </c>
      <c r="I58" s="35">
        <v>0</v>
      </c>
      <c r="J58" s="36">
        <v>6894</v>
      </c>
      <c r="K58" s="35">
        <v>0</v>
      </c>
      <c r="L58" s="36">
        <v>1078</v>
      </c>
      <c r="M58" s="36">
        <v>54015</v>
      </c>
      <c r="N58" s="35">
        <v>0</v>
      </c>
      <c r="O58" s="36">
        <v>1095</v>
      </c>
      <c r="P58" s="35">
        <v>0</v>
      </c>
      <c r="Q58" s="35"/>
      <c r="R58" s="44">
        <v>16110853</v>
      </c>
      <c r="S58" s="5">
        <f t="shared" si="5"/>
        <v>0.13015350583857974</v>
      </c>
      <c r="T58" s="5">
        <f t="shared" si="6"/>
        <v>1.0826801039026302E-2</v>
      </c>
      <c r="U58" s="44">
        <v>16153822</v>
      </c>
      <c r="V58" s="5">
        <f t="shared" si="8"/>
        <v>0.12980729885472306</v>
      </c>
      <c r="W58" s="5">
        <f t="shared" si="9"/>
        <v>1.0798001859869448E-2</v>
      </c>
    </row>
    <row r="59" spans="1:23">
      <c r="A59" s="7" t="s">
        <v>87</v>
      </c>
      <c r="B59" s="33" t="s">
        <v>79</v>
      </c>
      <c r="C59" s="51">
        <v>2014</v>
      </c>
      <c r="D59" s="36" t="s">
        <v>59</v>
      </c>
      <c r="E59" s="32">
        <f t="shared" si="7"/>
        <v>2525402</v>
      </c>
      <c r="F59" s="36">
        <v>635968</v>
      </c>
      <c r="G59" s="36">
        <v>1151812</v>
      </c>
      <c r="H59" s="35">
        <v>0</v>
      </c>
      <c r="I59" s="35">
        <v>0</v>
      </c>
      <c r="J59" s="36">
        <v>31207</v>
      </c>
      <c r="K59" s="35">
        <v>0</v>
      </c>
      <c r="L59" s="36">
        <v>53571</v>
      </c>
      <c r="M59" s="36">
        <v>602014</v>
      </c>
      <c r="N59" s="36">
        <v>30042</v>
      </c>
      <c r="O59" s="36">
        <v>20788</v>
      </c>
      <c r="P59" s="35">
        <v>0</v>
      </c>
      <c r="Q59" s="35"/>
      <c r="R59" s="44">
        <v>22541103</v>
      </c>
      <c r="S59" s="5">
        <f t="shared" si="5"/>
        <v>0.11203542257892171</v>
      </c>
      <c r="T59" s="5">
        <f t="shared" si="6"/>
        <v>2.8213703650615499E-2</v>
      </c>
      <c r="U59" s="44">
        <v>20838525</v>
      </c>
      <c r="V59" s="5">
        <f t="shared" si="8"/>
        <v>0.12118909567735721</v>
      </c>
      <c r="W59" s="5">
        <f t="shared" si="9"/>
        <v>3.0518858700411856E-2</v>
      </c>
    </row>
    <row r="60" spans="1:23">
      <c r="A60" s="7" t="s">
        <v>77</v>
      </c>
      <c r="B60" s="33" t="s">
        <v>49</v>
      </c>
      <c r="C60" s="51">
        <v>2014</v>
      </c>
      <c r="D60" s="38" t="s">
        <v>54</v>
      </c>
      <c r="E60" s="92">
        <f t="shared" si="7"/>
        <v>10741588</v>
      </c>
      <c r="F60" s="95">
        <v>274621</v>
      </c>
      <c r="G60" s="95">
        <v>5349226</v>
      </c>
      <c r="H60" s="95">
        <v>2961507</v>
      </c>
      <c r="I60" s="95">
        <v>148836</v>
      </c>
      <c r="J60" s="36">
        <v>87669</v>
      </c>
      <c r="K60" s="35">
        <v>0</v>
      </c>
      <c r="L60" s="35">
        <v>876024</v>
      </c>
      <c r="M60" s="35">
        <v>0</v>
      </c>
      <c r="N60" s="36">
        <v>1043705</v>
      </c>
      <c r="O60" s="35">
        <v>0</v>
      </c>
      <c r="P60" s="35">
        <v>0</v>
      </c>
      <c r="Q60" s="39"/>
      <c r="R60" s="33">
        <v>92766441</v>
      </c>
      <c r="S60" s="5">
        <f t="shared" si="5"/>
        <v>0.11579174412867688</v>
      </c>
      <c r="T60" s="5">
        <f t="shared" si="6"/>
        <v>2.9603485596693311E-3</v>
      </c>
      <c r="U60" s="44">
        <v>62435144</v>
      </c>
      <c r="V60" s="5">
        <f t="shared" si="8"/>
        <v>0.17204393730556625</v>
      </c>
      <c r="W60" s="5">
        <f t="shared" si="9"/>
        <v>4.3985003061737154E-3</v>
      </c>
    </row>
    <row r="61" spans="1:23">
      <c r="A61" s="30"/>
      <c r="B61" s="37"/>
      <c r="C61" s="64"/>
      <c r="D61" s="37"/>
      <c r="E61" s="31"/>
      <c r="F61" s="37"/>
      <c r="G61" s="37"/>
      <c r="H61" s="37"/>
      <c r="I61" s="37"/>
      <c r="J61" s="37"/>
      <c r="K61" s="37"/>
      <c r="L61" s="37"/>
      <c r="M61" s="37"/>
      <c r="N61" s="37"/>
      <c r="O61" s="37"/>
      <c r="P61" s="37"/>
      <c r="Q61" s="37"/>
      <c r="R61" s="37"/>
      <c r="T61" s="5"/>
      <c r="V61" s="5"/>
      <c r="W61" s="5"/>
    </row>
    <row r="62" spans="1:23">
      <c r="A62" s="8" t="s">
        <v>63</v>
      </c>
      <c r="B62" s="45"/>
      <c r="C62" s="52">
        <v>2014</v>
      </c>
      <c r="D62" s="45" t="s">
        <v>64</v>
      </c>
      <c r="E62" s="32">
        <f>SUM(F62:P62)</f>
        <v>1886068930</v>
      </c>
      <c r="F62" s="65">
        <f t="shared" ref="F62:P62" si="10">SUM(F2:F60)</f>
        <v>247180298</v>
      </c>
      <c r="G62" s="65">
        <f t="shared" si="10"/>
        <v>538319352</v>
      </c>
      <c r="H62" s="65">
        <f t="shared" si="10"/>
        <v>690838159</v>
      </c>
      <c r="I62" s="65">
        <f t="shared" si="10"/>
        <v>21471694</v>
      </c>
      <c r="J62" s="65">
        <f t="shared" si="10"/>
        <v>24107816</v>
      </c>
      <c r="K62" s="65">
        <f t="shared" si="10"/>
        <v>61773511</v>
      </c>
      <c r="L62" s="65">
        <f t="shared" si="10"/>
        <v>227034603</v>
      </c>
      <c r="M62" s="65">
        <f t="shared" si="10"/>
        <v>28059936</v>
      </c>
      <c r="N62" s="65">
        <f t="shared" si="10"/>
        <v>26781843</v>
      </c>
      <c r="O62" s="65">
        <f t="shared" si="10"/>
        <v>10772212</v>
      </c>
      <c r="P62" s="65">
        <f t="shared" si="10"/>
        <v>9729506</v>
      </c>
      <c r="Q62" s="65"/>
      <c r="R62" s="65">
        <f>SUM(R2:R60)</f>
        <v>9693199400</v>
      </c>
      <c r="S62" s="5">
        <f>E62/R62</f>
        <v>0.19457651206473686</v>
      </c>
      <c r="T62" s="5">
        <f>F62/R62</f>
        <v>2.5500383083009722E-2</v>
      </c>
      <c r="U62" s="68">
        <f>SUM(U2:U60)</f>
        <v>10330992177</v>
      </c>
      <c r="V62" s="5">
        <f>E62/U62</f>
        <v>0.18256416205589387</v>
      </c>
      <c r="W62" s="5">
        <f>F62/U62</f>
        <v>2.3926094780160629E-2</v>
      </c>
    </row>
    <row r="63" spans="1:23">
      <c r="A63" s="30"/>
      <c r="B63" s="30"/>
      <c r="C63" s="30"/>
      <c r="D63" s="30"/>
      <c r="E63" s="16"/>
      <c r="F63" s="16"/>
      <c r="G63" s="16"/>
      <c r="H63" s="16"/>
      <c r="I63" s="16"/>
      <c r="J63" s="16"/>
      <c r="K63" s="16"/>
      <c r="L63" s="16"/>
      <c r="M63" s="16"/>
      <c r="N63" s="16"/>
      <c r="O63" s="16"/>
      <c r="P63" s="16"/>
      <c r="Q63" s="16"/>
      <c r="R63" s="16"/>
      <c r="U63" s="23"/>
    </row>
    <row r="64" spans="1:23" ht="84">
      <c r="A64" s="279" t="s">
        <v>65</v>
      </c>
      <c r="B64" s="279"/>
      <c r="C64" s="279"/>
      <c r="D64" s="279"/>
      <c r="E64" s="279"/>
      <c r="F64" s="279"/>
      <c r="G64" s="279"/>
      <c r="H64" s="279"/>
      <c r="I64" s="3"/>
      <c r="J64" s="3"/>
      <c r="K64" s="3"/>
      <c r="L64" s="3"/>
      <c r="M64" s="3"/>
      <c r="N64" s="3"/>
      <c r="O64" s="30"/>
      <c r="P64" s="30"/>
      <c r="Q64" s="30"/>
      <c r="R64" s="30"/>
      <c r="S64" s="10"/>
    </row>
    <row r="65" spans="1:21">
      <c r="A65" s="280" t="s">
        <v>66</v>
      </c>
      <c r="B65" s="280"/>
      <c r="C65" s="280"/>
      <c r="D65" s="280"/>
      <c r="E65" s="280"/>
      <c r="F65" s="280"/>
      <c r="G65" s="280"/>
      <c r="H65" s="280"/>
      <c r="I65" s="6"/>
      <c r="J65" s="6"/>
      <c r="K65" s="6"/>
      <c r="L65" s="6"/>
      <c r="M65" s="6"/>
      <c r="N65" s="6"/>
      <c r="O65" s="30"/>
      <c r="P65" s="30"/>
      <c r="Q65" s="30"/>
      <c r="R65" s="30"/>
      <c r="S65" s="10"/>
    </row>
    <row r="66" spans="1:21" ht="42">
      <c r="A66" s="48" t="s">
        <v>67</v>
      </c>
      <c r="B66" s="48"/>
      <c r="C66" s="48"/>
      <c r="D66" s="48"/>
      <c r="E66" s="49"/>
      <c r="F66" s="49"/>
      <c r="G66" s="49"/>
      <c r="H66" s="49"/>
      <c r="I66"/>
      <c r="N66" s="9"/>
      <c r="S66" s="11"/>
    </row>
    <row r="67" spans="1:21" ht="42">
      <c r="A67" s="53" t="s">
        <v>68</v>
      </c>
      <c r="E67"/>
      <c r="F67"/>
      <c r="G67"/>
      <c r="H67"/>
      <c r="I67" s="22"/>
      <c r="J67" s="22"/>
      <c r="K67" s="22"/>
      <c r="L67" s="22"/>
      <c r="M67" s="22"/>
      <c r="N67" s="22"/>
      <c r="O67" s="22"/>
      <c r="P67" s="22"/>
      <c r="Q67" s="22"/>
      <c r="R67" s="22"/>
      <c r="S67" s="11"/>
      <c r="U67" s="22"/>
    </row>
    <row r="68" spans="1:21">
      <c r="E68"/>
      <c r="F68"/>
      <c r="G68"/>
      <c r="H68"/>
      <c r="I68"/>
      <c r="L68" s="11"/>
      <c r="N68" s="5"/>
      <c r="S68" s="11"/>
    </row>
    <row r="69" spans="1:21">
      <c r="E69"/>
      <c r="F69"/>
      <c r="G69"/>
      <c r="H69"/>
      <c r="I69" s="17"/>
      <c r="J69" s="17"/>
      <c r="K69" s="17"/>
      <c r="L69" s="17"/>
      <c r="M69" s="17"/>
      <c r="N69" s="17"/>
      <c r="O69" s="17"/>
      <c r="P69" s="17"/>
      <c r="Q69" s="17"/>
      <c r="R69" s="17"/>
      <c r="S69" s="10"/>
    </row>
    <row r="70" spans="1:21">
      <c r="E70" s="21"/>
      <c r="F70" s="22"/>
      <c r="G70" s="22"/>
      <c r="H70" s="22"/>
      <c r="I70"/>
    </row>
    <row r="71" spans="1:21">
      <c r="E71" s="12"/>
      <c r="F71" s="3"/>
      <c r="G71"/>
      <c r="H71" s="12"/>
      <c r="I71"/>
    </row>
    <row r="72" spans="1:21">
      <c r="E72" s="13"/>
      <c r="F72" s="13"/>
      <c r="G72"/>
      <c r="H72" s="5"/>
      <c r="I72"/>
    </row>
    <row r="73" spans="1:21">
      <c r="E73"/>
      <c r="F73"/>
      <c r="G73"/>
      <c r="H73"/>
      <c r="I73"/>
    </row>
    <row r="74" spans="1:21">
      <c r="E74"/>
      <c r="F74"/>
      <c r="G74"/>
      <c r="H74"/>
      <c r="I74"/>
    </row>
    <row r="75" spans="1:21">
      <c r="E75"/>
      <c r="F75"/>
      <c r="G75"/>
      <c r="H75"/>
      <c r="I75"/>
    </row>
    <row r="76" spans="1:21">
      <c r="E76"/>
      <c r="F76"/>
      <c r="G76"/>
      <c r="H76"/>
      <c r="I76"/>
    </row>
    <row r="77" spans="1:21">
      <c r="E77"/>
      <c r="F77"/>
      <c r="G77" s="29"/>
      <c r="H77"/>
      <c r="I77"/>
    </row>
  </sheetData>
  <sortState ref="A2:W60">
    <sortCondition ref="A2:A60"/>
  </sortState>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workbookViewId="0">
      <pane ySplit="1" topLeftCell="A2" activePane="bottomLeft" state="frozen"/>
      <selection pane="bottomLeft" activeCell="I30" sqref="I30"/>
    </sheetView>
  </sheetViews>
  <sheetFormatPr defaultColWidth="8.85546875" defaultRowHeight="14.1"/>
  <cols>
    <col min="1" max="1" width="47.7109375" customWidth="1"/>
    <col min="2" max="2" width="10.28515625" customWidth="1"/>
    <col min="3" max="3" width="21.7109375" hidden="1" customWidth="1"/>
    <col min="4" max="4" width="13.140625" customWidth="1"/>
    <col min="5" max="5" width="11.7109375" customWidth="1"/>
    <col min="6" max="7" width="14" customWidth="1"/>
    <col min="8" max="8" width="12" bestFit="1" customWidth="1"/>
    <col min="9" max="9" width="12" customWidth="1"/>
    <col min="10" max="10" width="16.42578125" customWidth="1"/>
    <col min="11" max="11" width="10.140625" bestFit="1" customWidth="1"/>
    <col min="12" max="12" width="14" customWidth="1"/>
    <col min="13" max="13" width="10.42578125" bestFit="1" customWidth="1"/>
    <col min="14" max="14" width="11.7109375" bestFit="1" customWidth="1"/>
    <col min="15" max="16" width="11.28515625" bestFit="1" customWidth="1"/>
    <col min="17" max="17" width="11.28515625" customWidth="1"/>
    <col min="18" max="18" width="17" style="80" customWidth="1"/>
    <col min="19" max="19" width="16.140625" customWidth="1"/>
    <col min="20" max="20" width="12.42578125" customWidth="1"/>
    <col min="21" max="21" width="16.42578125" style="80" bestFit="1" customWidth="1"/>
    <col min="22" max="22" width="13.42578125" customWidth="1"/>
    <col min="23" max="23" width="12.42578125" customWidth="1"/>
    <col min="25" max="25" width="10.140625" bestFit="1" customWidth="1"/>
  </cols>
  <sheetData>
    <row r="1" spans="1:23" ht="69.95">
      <c r="A1" s="73" t="s">
        <v>29</v>
      </c>
      <c r="B1" s="74" t="s">
        <v>31</v>
      </c>
      <c r="C1" s="1" t="s">
        <v>180</v>
      </c>
      <c r="D1" s="1" t="s">
        <v>181</v>
      </c>
      <c r="E1" s="1" t="s">
        <v>134</v>
      </c>
      <c r="F1" s="1" t="s">
        <v>136</v>
      </c>
      <c r="G1" s="1" t="s">
        <v>138</v>
      </c>
      <c r="H1" s="1" t="s">
        <v>140</v>
      </c>
      <c r="I1" s="1"/>
      <c r="J1" s="1" t="s">
        <v>182</v>
      </c>
      <c r="K1" s="1" t="s">
        <v>23</v>
      </c>
      <c r="L1" s="1" t="s">
        <v>11</v>
      </c>
      <c r="M1" s="1" t="s">
        <v>183</v>
      </c>
      <c r="N1" s="1" t="s">
        <v>184</v>
      </c>
      <c r="O1" s="1" t="s">
        <v>185</v>
      </c>
      <c r="P1" s="1" t="s">
        <v>5</v>
      </c>
      <c r="Q1" s="1"/>
      <c r="R1" s="2" t="s">
        <v>42</v>
      </c>
      <c r="S1" s="2" t="s">
        <v>43</v>
      </c>
      <c r="T1" s="2" t="s">
        <v>44</v>
      </c>
      <c r="U1" s="2" t="s">
        <v>45</v>
      </c>
      <c r="V1" s="2" t="s">
        <v>46</v>
      </c>
      <c r="W1" s="2" t="s">
        <v>47</v>
      </c>
    </row>
    <row r="2" spans="1:23">
      <c r="A2" s="19" t="s">
        <v>113</v>
      </c>
      <c r="B2" s="75">
        <v>2013</v>
      </c>
      <c r="C2" s="19" t="s">
        <v>186</v>
      </c>
      <c r="D2" s="76">
        <v>25476088</v>
      </c>
      <c r="E2" s="76">
        <v>6032214</v>
      </c>
      <c r="F2" s="76">
        <v>7941389</v>
      </c>
      <c r="G2" s="76">
        <v>6711962</v>
      </c>
      <c r="H2" s="76">
        <v>0</v>
      </c>
      <c r="I2" s="76"/>
      <c r="J2" s="76">
        <v>656373</v>
      </c>
      <c r="K2" s="76">
        <v>46945</v>
      </c>
      <c r="L2" s="76">
        <v>497861</v>
      </c>
      <c r="M2" s="76">
        <v>3119232</v>
      </c>
      <c r="N2" s="76">
        <v>269506</v>
      </c>
      <c r="O2" s="76">
        <v>62335</v>
      </c>
      <c r="P2" s="76">
        <v>138271</v>
      </c>
      <c r="Q2" s="76"/>
      <c r="R2" s="34">
        <v>277940827</v>
      </c>
      <c r="S2" s="10">
        <v>9.1660114402696224E-2</v>
      </c>
      <c r="T2" s="10">
        <v>2.1703231098179038E-2</v>
      </c>
      <c r="U2" s="34">
        <v>318542380</v>
      </c>
      <c r="V2" s="10">
        <v>7.9977075577824214E-2</v>
      </c>
      <c r="W2" s="77">
        <v>1.893692763895341E-2</v>
      </c>
    </row>
    <row r="3" spans="1:23">
      <c r="A3" s="4" t="s">
        <v>157</v>
      </c>
      <c r="B3" s="78">
        <v>2013</v>
      </c>
      <c r="C3" s="4" t="s">
        <v>187</v>
      </c>
      <c r="D3" s="79">
        <v>16592777</v>
      </c>
      <c r="E3" s="79">
        <v>949636</v>
      </c>
      <c r="F3" s="79">
        <v>4083709</v>
      </c>
      <c r="G3" s="79">
        <v>9231116</v>
      </c>
      <c r="H3" s="79">
        <v>3009</v>
      </c>
      <c r="I3" s="79"/>
      <c r="J3" s="79">
        <v>5252</v>
      </c>
      <c r="K3" s="79">
        <v>0</v>
      </c>
      <c r="L3" s="79">
        <v>3531</v>
      </c>
      <c r="M3" s="79">
        <v>2256696</v>
      </c>
      <c r="N3" s="79">
        <v>28108</v>
      </c>
      <c r="O3" s="79">
        <v>28108</v>
      </c>
      <c r="P3" s="79">
        <v>3612</v>
      </c>
      <c r="Q3" s="79"/>
      <c r="R3" s="38">
        <v>43698325</v>
      </c>
      <c r="S3" s="10">
        <v>0.37971194548074783</v>
      </c>
      <c r="T3" s="10">
        <v>2.1731633878415247E-2</v>
      </c>
      <c r="U3" s="38">
        <v>48023643</v>
      </c>
      <c r="V3" s="10">
        <v>0.3455126467602635</v>
      </c>
      <c r="W3" s="77">
        <v>1.9774343233394436E-2</v>
      </c>
    </row>
    <row r="4" spans="1:23">
      <c r="A4" s="4" t="s">
        <v>61</v>
      </c>
      <c r="B4" s="78">
        <v>2013</v>
      </c>
      <c r="C4" s="4" t="s">
        <v>188</v>
      </c>
      <c r="D4" s="79">
        <v>82546040</v>
      </c>
      <c r="E4" s="79">
        <v>13230611</v>
      </c>
      <c r="F4" s="79">
        <v>24672718</v>
      </c>
      <c r="G4" s="79">
        <v>37080028</v>
      </c>
      <c r="H4" s="79">
        <v>2158661</v>
      </c>
      <c r="I4" s="79"/>
      <c r="J4" s="79">
        <v>1013165</v>
      </c>
      <c r="K4" s="79">
        <v>176040</v>
      </c>
      <c r="L4" s="79">
        <v>11649</v>
      </c>
      <c r="M4" s="79">
        <v>3606409</v>
      </c>
      <c r="N4" s="79">
        <v>70550</v>
      </c>
      <c r="O4" s="79">
        <v>27070</v>
      </c>
      <c r="P4" s="79">
        <v>499139</v>
      </c>
      <c r="Q4" s="79"/>
      <c r="R4" s="38">
        <v>380559201</v>
      </c>
      <c r="S4" s="10">
        <v>0.21690722437689794</v>
      </c>
      <c r="T4" s="10">
        <v>3.4766236015930672E-2</v>
      </c>
      <c r="U4" s="38">
        <v>368934963</v>
      </c>
      <c r="V4" s="10">
        <v>0.22374144030366674</v>
      </c>
      <c r="W4" s="77">
        <v>3.5861635049210555E-2</v>
      </c>
    </row>
    <row r="5" spans="1:23">
      <c r="A5" s="4" t="s">
        <v>98</v>
      </c>
      <c r="B5" s="78">
        <v>2013</v>
      </c>
      <c r="C5" s="4" t="s">
        <v>188</v>
      </c>
      <c r="D5" s="79">
        <v>28179940</v>
      </c>
      <c r="E5" s="79">
        <v>7301105</v>
      </c>
      <c r="F5" s="79">
        <v>7607258</v>
      </c>
      <c r="G5" s="79">
        <v>11193605</v>
      </c>
      <c r="H5" s="79">
        <v>792592</v>
      </c>
      <c r="I5" s="79"/>
      <c r="J5" s="79">
        <v>241814</v>
      </c>
      <c r="K5" s="28"/>
      <c r="L5" s="79">
        <v>4530</v>
      </c>
      <c r="M5" s="79">
        <v>817490</v>
      </c>
      <c r="N5" s="79">
        <v>27436</v>
      </c>
      <c r="O5" s="28"/>
      <c r="P5" s="79">
        <v>194110</v>
      </c>
      <c r="Q5" s="79"/>
      <c r="R5" s="38">
        <v>124046933</v>
      </c>
      <c r="S5" s="10">
        <v>0.22717159802733697</v>
      </c>
      <c r="T5" s="10">
        <v>5.8857601904595255E-2</v>
      </c>
      <c r="U5" s="38">
        <v>123558322</v>
      </c>
      <c r="V5" s="10">
        <v>0.22806994740508049</v>
      </c>
      <c r="W5" s="77">
        <v>5.9090354108240477E-2</v>
      </c>
    </row>
    <row r="6" spans="1:23">
      <c r="A6" s="4" t="s">
        <v>107</v>
      </c>
      <c r="B6" s="78">
        <v>2013</v>
      </c>
      <c r="C6" s="4" t="s">
        <v>187</v>
      </c>
      <c r="D6" s="79">
        <v>23399711</v>
      </c>
      <c r="E6" s="79">
        <v>3694201</v>
      </c>
      <c r="F6" s="79">
        <v>6937881</v>
      </c>
      <c r="G6" s="79">
        <v>11677143</v>
      </c>
      <c r="H6" s="79">
        <v>0</v>
      </c>
      <c r="I6" s="79"/>
      <c r="J6" s="79">
        <v>351931</v>
      </c>
      <c r="K6" s="79">
        <v>0</v>
      </c>
      <c r="L6" s="79">
        <v>208406</v>
      </c>
      <c r="M6" s="79">
        <v>82337</v>
      </c>
      <c r="N6" s="79">
        <v>156097</v>
      </c>
      <c r="O6" s="79">
        <v>0</v>
      </c>
      <c r="P6" s="79">
        <v>291715</v>
      </c>
      <c r="Q6" s="79"/>
      <c r="R6" s="38">
        <v>126714279</v>
      </c>
      <c r="S6" s="10">
        <v>0.18466514732724004</v>
      </c>
      <c r="T6" s="10">
        <v>2.9153786212207388E-2</v>
      </c>
      <c r="U6" s="38">
        <v>123469328</v>
      </c>
      <c r="V6" s="10">
        <v>0.18951841221651422</v>
      </c>
      <c r="W6" s="77">
        <v>2.9919989521608154E-2</v>
      </c>
    </row>
    <row r="7" spans="1:23">
      <c r="A7" s="4" t="s">
        <v>126</v>
      </c>
      <c r="B7" s="78">
        <v>2013</v>
      </c>
      <c r="C7" s="4" t="s">
        <v>187</v>
      </c>
      <c r="D7" s="79">
        <v>2895294</v>
      </c>
      <c r="E7" s="79">
        <v>559512</v>
      </c>
      <c r="F7" s="79">
        <v>592326</v>
      </c>
      <c r="G7" s="79">
        <v>1697210</v>
      </c>
      <c r="H7" s="79">
        <v>42396</v>
      </c>
      <c r="I7" s="79"/>
      <c r="J7" s="79">
        <v>3850</v>
      </c>
      <c r="R7" s="38">
        <v>14685339</v>
      </c>
      <c r="S7" s="10">
        <v>0.19715540785268901</v>
      </c>
      <c r="T7" s="10">
        <v>3.8100039774362715E-2</v>
      </c>
      <c r="U7" s="38">
        <v>18662477</v>
      </c>
      <c r="V7" s="10">
        <v>0.15513985630096155</v>
      </c>
      <c r="W7" s="77">
        <v>2.9980586178351351E-2</v>
      </c>
    </row>
    <row r="8" spans="1:23">
      <c r="A8" s="4" t="s">
        <v>90</v>
      </c>
      <c r="B8" s="78">
        <v>2013</v>
      </c>
      <c r="C8" s="4" t="s">
        <v>186</v>
      </c>
      <c r="D8" s="79">
        <v>17244654</v>
      </c>
      <c r="E8" s="79">
        <v>1320604</v>
      </c>
      <c r="F8" s="79">
        <v>2055347</v>
      </c>
      <c r="G8" s="79">
        <v>13435911</v>
      </c>
      <c r="J8" s="79">
        <v>96302</v>
      </c>
      <c r="L8" s="79">
        <v>10300</v>
      </c>
      <c r="N8" s="79">
        <v>208759</v>
      </c>
      <c r="O8" s="79">
        <v>52894</v>
      </c>
      <c r="P8" s="79">
        <v>64537</v>
      </c>
      <c r="Q8" s="79"/>
      <c r="R8" s="38">
        <v>70438029</v>
      </c>
      <c r="S8" s="10">
        <v>0.24482020926508322</v>
      </c>
      <c r="T8" s="10">
        <v>1.8748451919346012E-2</v>
      </c>
      <c r="U8" s="38">
        <v>68348391</v>
      </c>
      <c r="V8" s="10">
        <v>0.2523051786251998</v>
      </c>
      <c r="W8" s="77">
        <v>1.9321654550726732E-2</v>
      </c>
    </row>
    <row r="9" spans="1:23">
      <c r="A9" s="4" t="s">
        <v>95</v>
      </c>
      <c r="B9" s="78">
        <v>2013</v>
      </c>
      <c r="C9" s="4" t="s">
        <v>187</v>
      </c>
      <c r="D9" s="79">
        <v>1577175</v>
      </c>
      <c r="E9" s="79">
        <v>280181</v>
      </c>
      <c r="F9" s="79">
        <v>335375</v>
      </c>
      <c r="G9" s="79">
        <v>948405</v>
      </c>
      <c r="J9" s="79">
        <v>3250</v>
      </c>
      <c r="N9" s="79">
        <v>3814</v>
      </c>
      <c r="O9" s="79">
        <v>6150</v>
      </c>
      <c r="R9" s="38">
        <v>20009101</v>
      </c>
      <c r="S9" s="10">
        <v>7.8822881647706206E-2</v>
      </c>
      <c r="T9" s="10">
        <v>1.4002678081339086E-2</v>
      </c>
      <c r="U9" s="38">
        <v>19278342</v>
      </c>
      <c r="V9" s="10">
        <v>8.1810717954894668E-2</v>
      </c>
      <c r="W9" s="77">
        <v>1.4533459360768681E-2</v>
      </c>
    </row>
    <row r="10" spans="1:23">
      <c r="A10" s="4" t="s">
        <v>112</v>
      </c>
      <c r="B10" s="78">
        <v>2013</v>
      </c>
      <c r="C10" s="4" t="s">
        <v>187</v>
      </c>
      <c r="D10" s="79">
        <v>2602086</v>
      </c>
      <c r="E10" s="79">
        <v>595895</v>
      </c>
      <c r="F10" s="79">
        <v>714412</v>
      </c>
      <c r="G10" s="79">
        <v>1272985</v>
      </c>
      <c r="H10" s="28"/>
      <c r="I10" s="28"/>
      <c r="J10" s="79">
        <v>3518</v>
      </c>
      <c r="L10" s="79">
        <v>6792</v>
      </c>
      <c r="N10" s="79">
        <v>2100</v>
      </c>
      <c r="O10" s="28"/>
      <c r="P10" s="79">
        <v>6384</v>
      </c>
      <c r="Q10" s="79"/>
      <c r="R10" s="38">
        <v>25758509</v>
      </c>
      <c r="S10" s="10">
        <v>0.10101850227433583</v>
      </c>
      <c r="T10" s="10">
        <v>2.313390887648039E-2</v>
      </c>
      <c r="U10" s="38">
        <v>24751520</v>
      </c>
      <c r="V10" s="10">
        <v>0.10512833151256973</v>
      </c>
      <c r="W10" s="77">
        <v>2.4075087105761585E-2</v>
      </c>
    </row>
    <row r="11" spans="1:23">
      <c r="A11" s="4" t="s">
        <v>60</v>
      </c>
      <c r="B11" s="78">
        <v>2013</v>
      </c>
      <c r="C11" s="4" t="s">
        <v>186</v>
      </c>
      <c r="D11" s="79">
        <v>76556109</v>
      </c>
      <c r="E11" s="79">
        <v>11720480</v>
      </c>
      <c r="F11" s="79">
        <v>10518553</v>
      </c>
      <c r="G11" s="79">
        <v>37171291</v>
      </c>
      <c r="H11" s="79">
        <v>1369364</v>
      </c>
      <c r="I11" s="79"/>
      <c r="J11" s="79">
        <v>637532</v>
      </c>
      <c r="K11" s="79">
        <v>310301</v>
      </c>
      <c r="L11" s="79">
        <v>7665468</v>
      </c>
      <c r="M11" s="79">
        <v>5825620</v>
      </c>
      <c r="N11" s="79">
        <v>892191</v>
      </c>
      <c r="O11" s="79">
        <v>341784</v>
      </c>
      <c r="P11" s="79">
        <v>103525</v>
      </c>
      <c r="Q11" s="79"/>
      <c r="R11" s="38">
        <v>305994496</v>
      </c>
      <c r="S11" s="10">
        <v>0.25018786285619987</v>
      </c>
      <c r="T11" s="10">
        <v>3.8302911173931704E-2</v>
      </c>
      <c r="U11" s="38">
        <v>328150869</v>
      </c>
      <c r="V11" s="10">
        <v>0.23329546325230058</v>
      </c>
      <c r="W11" s="77">
        <v>3.5716742228099965E-2</v>
      </c>
    </row>
    <row r="12" spans="1:23">
      <c r="A12" s="4" t="s">
        <v>81</v>
      </c>
      <c r="B12" s="78">
        <v>2013</v>
      </c>
      <c r="C12" s="4" t="s">
        <v>187</v>
      </c>
      <c r="D12" s="79">
        <v>6088743</v>
      </c>
      <c r="E12" s="79">
        <v>4684887</v>
      </c>
      <c r="F12" s="28"/>
      <c r="G12" s="79">
        <v>637369</v>
      </c>
      <c r="J12" s="79">
        <v>205869</v>
      </c>
      <c r="K12" s="28"/>
      <c r="L12" s="79">
        <v>169450</v>
      </c>
      <c r="M12" s="79">
        <v>35000</v>
      </c>
      <c r="N12" s="79">
        <v>291745</v>
      </c>
      <c r="O12" s="28"/>
      <c r="P12" s="79">
        <v>64423</v>
      </c>
      <c r="Q12" s="79"/>
      <c r="R12" s="38">
        <v>80440765</v>
      </c>
      <c r="S12" s="10">
        <v>7.5692256283241457E-2</v>
      </c>
      <c r="T12" s="10">
        <v>5.8240209426153516E-2</v>
      </c>
      <c r="U12" s="38">
        <v>74784264</v>
      </c>
      <c r="V12" s="10">
        <v>8.1417435625227255E-2</v>
      </c>
      <c r="W12" s="77">
        <v>6.2645358119724229E-2</v>
      </c>
    </row>
    <row r="13" spans="1:23">
      <c r="A13" s="4" t="s">
        <v>89</v>
      </c>
      <c r="B13" s="78">
        <v>2013</v>
      </c>
      <c r="C13" s="4" t="s">
        <v>189</v>
      </c>
      <c r="D13" s="79">
        <v>4005617</v>
      </c>
      <c r="E13" s="79">
        <v>2204092</v>
      </c>
      <c r="F13" s="79">
        <v>146698</v>
      </c>
      <c r="G13" s="79">
        <v>397502</v>
      </c>
      <c r="J13" s="79">
        <v>86896</v>
      </c>
      <c r="L13" s="79">
        <v>245397</v>
      </c>
      <c r="M13" s="79">
        <v>758420</v>
      </c>
      <c r="N13" s="79">
        <v>8131</v>
      </c>
      <c r="O13" s="79">
        <v>15153</v>
      </c>
      <c r="P13" s="79">
        <v>143328</v>
      </c>
      <c r="Q13" s="79"/>
      <c r="R13" s="38">
        <v>65806038</v>
      </c>
      <c r="S13" s="10">
        <v>6.0870067880397234E-2</v>
      </c>
      <c r="T13" s="10">
        <v>3.3493765420127559E-2</v>
      </c>
      <c r="U13" s="38">
        <v>65130803</v>
      </c>
      <c r="V13" s="10">
        <v>6.1501130271647352E-2</v>
      </c>
      <c r="W13" s="77">
        <v>3.3841007610485009E-2</v>
      </c>
    </row>
    <row r="14" spans="1:23">
      <c r="A14" s="4" t="s">
        <v>117</v>
      </c>
      <c r="B14" s="78">
        <v>2013</v>
      </c>
      <c r="C14" s="4" t="s">
        <v>187</v>
      </c>
      <c r="D14" s="79">
        <v>1228681</v>
      </c>
      <c r="E14" s="79">
        <v>213322</v>
      </c>
      <c r="F14" s="79">
        <v>268236</v>
      </c>
      <c r="G14" s="79">
        <v>632530</v>
      </c>
      <c r="J14" s="79">
        <v>77552</v>
      </c>
      <c r="K14" s="79">
        <v>8255</v>
      </c>
      <c r="L14" s="28"/>
      <c r="M14" s="79">
        <v>3501</v>
      </c>
      <c r="N14" s="79">
        <v>20075</v>
      </c>
      <c r="O14" s="28"/>
      <c r="P14" s="79">
        <v>5210</v>
      </c>
      <c r="Q14" s="79"/>
      <c r="R14" s="38">
        <v>16139089</v>
      </c>
      <c r="S14" s="10">
        <v>8.5413185341502232E-2</v>
      </c>
      <c r="T14" s="10">
        <v>1.343266649065508E-2</v>
      </c>
      <c r="U14" s="38">
        <v>17477135</v>
      </c>
      <c r="V14" s="10">
        <v>7.6130753105085422E-2</v>
      </c>
      <c r="W14" s="77">
        <v>1.3217722512094703E-2</v>
      </c>
    </row>
    <row r="15" spans="1:23">
      <c r="A15" s="4" t="s">
        <v>96</v>
      </c>
      <c r="B15" s="78">
        <v>2013</v>
      </c>
      <c r="C15" s="4" t="s">
        <v>186</v>
      </c>
      <c r="D15" s="79">
        <v>31109852</v>
      </c>
      <c r="E15" s="79">
        <v>7691503</v>
      </c>
      <c r="F15" s="79">
        <v>9472087</v>
      </c>
      <c r="J15" s="79">
        <v>985895</v>
      </c>
      <c r="K15" s="79">
        <v>4369778</v>
      </c>
      <c r="L15" s="79">
        <v>2516373</v>
      </c>
      <c r="N15" s="79">
        <v>4606742</v>
      </c>
      <c r="P15" s="79">
        <v>1467474</v>
      </c>
      <c r="Q15" s="84"/>
      <c r="S15" s="10"/>
      <c r="T15" s="10"/>
      <c r="U15" s="38">
        <v>515218148</v>
      </c>
      <c r="V15" s="10">
        <v>6.0381902541212507E-2</v>
      </c>
      <c r="W15" s="77">
        <v>1.4928633686249733E-2</v>
      </c>
    </row>
    <row r="16" spans="1:23" ht="20.25" customHeight="1">
      <c r="A16" s="4" t="s">
        <v>158</v>
      </c>
      <c r="B16" s="78">
        <v>2013</v>
      </c>
      <c r="C16" s="4" t="s">
        <v>190</v>
      </c>
      <c r="D16" s="79">
        <v>4147006</v>
      </c>
      <c r="E16" s="79">
        <v>497024</v>
      </c>
      <c r="F16" s="79">
        <v>802609</v>
      </c>
      <c r="G16" s="28"/>
      <c r="J16" s="79">
        <v>129371</v>
      </c>
      <c r="K16" s="79">
        <v>573410</v>
      </c>
      <c r="L16" s="79">
        <v>330203</v>
      </c>
      <c r="M16" s="28"/>
      <c r="N16" s="79">
        <v>1621825</v>
      </c>
      <c r="O16" s="28"/>
      <c r="P16" s="79">
        <v>192564</v>
      </c>
      <c r="Q16" s="84"/>
      <c r="R16" s="47"/>
      <c r="S16" s="10"/>
      <c r="T16" s="10"/>
      <c r="U16" s="47">
        <v>61450609</v>
      </c>
      <c r="V16" s="10">
        <v>6.7485189609756344E-2</v>
      </c>
      <c r="W16" s="77">
        <v>8.0881867257003096E-3</v>
      </c>
    </row>
    <row r="17" spans="1:23">
      <c r="A17" s="4" t="s">
        <v>119</v>
      </c>
      <c r="B17" s="78">
        <v>2013</v>
      </c>
      <c r="C17" s="4" t="s">
        <v>187</v>
      </c>
      <c r="D17" s="79">
        <v>1964246</v>
      </c>
      <c r="E17" s="79">
        <v>320479</v>
      </c>
      <c r="F17" s="79">
        <v>165831</v>
      </c>
      <c r="G17" s="79">
        <v>961276</v>
      </c>
      <c r="H17" s="79">
        <v>197441</v>
      </c>
      <c r="I17" s="79"/>
      <c r="J17" s="79">
        <v>42326</v>
      </c>
      <c r="L17" s="79">
        <v>180001</v>
      </c>
      <c r="M17" s="28"/>
      <c r="N17" s="79">
        <v>17028</v>
      </c>
      <c r="O17" s="79">
        <v>70210</v>
      </c>
      <c r="P17" s="79">
        <v>9654</v>
      </c>
      <c r="Q17" s="79"/>
      <c r="R17" s="38">
        <v>17970176</v>
      </c>
      <c r="S17" s="10">
        <v>0.10930588548492792</v>
      </c>
      <c r="T17" s="10">
        <v>1.7833937742179042E-2</v>
      </c>
      <c r="U17" s="38">
        <v>18824300</v>
      </c>
      <c r="V17" s="10">
        <v>0.10434629707346356</v>
      </c>
      <c r="W17" s="77">
        <v>1.7024749924299976E-2</v>
      </c>
    </row>
    <row r="18" spans="1:23">
      <c r="A18" s="4" t="s">
        <v>51</v>
      </c>
      <c r="B18" s="78">
        <v>2013</v>
      </c>
      <c r="C18" s="4" t="s">
        <v>191</v>
      </c>
      <c r="D18" s="79">
        <v>152374462</v>
      </c>
      <c r="E18" s="79">
        <v>29870424</v>
      </c>
      <c r="F18" s="79">
        <v>34055455</v>
      </c>
      <c r="G18" s="79">
        <v>73574377</v>
      </c>
      <c r="H18" s="79">
        <v>1315543</v>
      </c>
      <c r="I18" s="79"/>
      <c r="J18" s="79">
        <v>1734842</v>
      </c>
      <c r="K18" s="79">
        <v>3694464</v>
      </c>
      <c r="L18" s="79">
        <v>7178260</v>
      </c>
      <c r="M18" s="79">
        <v>0</v>
      </c>
      <c r="N18" s="79">
        <v>597980</v>
      </c>
      <c r="O18" s="79">
        <v>353117</v>
      </c>
      <c r="P18" s="79">
        <v>0</v>
      </c>
      <c r="Q18" s="79"/>
      <c r="R18" s="38">
        <v>566092000</v>
      </c>
      <c r="S18" s="10">
        <v>0.2691690785243388</v>
      </c>
      <c r="T18" s="10">
        <v>5.2766023897175725E-2</v>
      </c>
      <c r="U18" s="38">
        <v>596319000</v>
      </c>
      <c r="V18" s="10">
        <v>0.25552508305118571</v>
      </c>
      <c r="W18" s="77">
        <v>5.0091350434918226E-2</v>
      </c>
    </row>
    <row r="19" spans="1:23">
      <c r="A19" s="4" t="s">
        <v>105</v>
      </c>
      <c r="B19" s="78">
        <v>2013</v>
      </c>
      <c r="C19" s="4" t="s">
        <v>191</v>
      </c>
      <c r="D19" s="79">
        <v>46172958</v>
      </c>
      <c r="E19" s="79">
        <v>12776298</v>
      </c>
      <c r="F19" s="79">
        <v>15491594</v>
      </c>
      <c r="G19" s="79">
        <v>12984892</v>
      </c>
      <c r="H19" s="79">
        <v>126502</v>
      </c>
      <c r="I19" s="79"/>
      <c r="J19" s="79">
        <v>0</v>
      </c>
      <c r="K19" s="79">
        <v>0</v>
      </c>
      <c r="L19" s="79">
        <v>4194485</v>
      </c>
      <c r="M19" s="79">
        <v>183506</v>
      </c>
      <c r="N19" s="79">
        <v>291316</v>
      </c>
      <c r="O19" s="79">
        <v>124365</v>
      </c>
      <c r="P19" s="79">
        <v>0</v>
      </c>
      <c r="Q19" s="79"/>
      <c r="R19" s="38">
        <v>271853000</v>
      </c>
      <c r="S19" s="10">
        <v>0.1698453134598478</v>
      </c>
      <c r="T19" s="10">
        <v>4.6997082982347074E-2</v>
      </c>
      <c r="U19" s="38">
        <v>264981000</v>
      </c>
      <c r="V19" s="10">
        <v>0.17425007075979032</v>
      </c>
      <c r="W19" s="77">
        <v>4.821590227223839E-2</v>
      </c>
    </row>
    <row r="20" spans="1:23">
      <c r="A20" s="4" t="s">
        <v>91</v>
      </c>
      <c r="B20" s="78">
        <v>2013</v>
      </c>
      <c r="C20" s="4" t="s">
        <v>191</v>
      </c>
      <c r="D20" s="79">
        <v>23754211</v>
      </c>
      <c r="E20" s="79">
        <v>6120508</v>
      </c>
      <c r="F20" s="79">
        <v>13051570</v>
      </c>
      <c r="G20" s="79">
        <v>3881649</v>
      </c>
      <c r="H20" s="79">
        <v>0</v>
      </c>
      <c r="I20" s="79"/>
      <c r="J20" s="79">
        <v>70164</v>
      </c>
      <c r="K20" s="79">
        <v>0</v>
      </c>
      <c r="L20" s="79">
        <v>378411</v>
      </c>
      <c r="M20" s="79">
        <v>0</v>
      </c>
      <c r="N20" s="79">
        <v>0</v>
      </c>
      <c r="O20" s="79">
        <v>74201</v>
      </c>
      <c r="P20" s="79">
        <v>177708</v>
      </c>
      <c r="Q20" s="79"/>
      <c r="R20" s="38">
        <v>174461000</v>
      </c>
      <c r="S20" s="10">
        <v>0.13615771433156981</v>
      </c>
      <c r="T20" s="10">
        <v>3.508238517491015E-2</v>
      </c>
      <c r="U20" s="38">
        <v>159427000</v>
      </c>
      <c r="V20" s="10">
        <v>0.14899741574513728</v>
      </c>
      <c r="W20" s="77">
        <v>3.8390661556699929E-2</v>
      </c>
    </row>
    <row r="21" spans="1:23">
      <c r="A21" s="4" t="s">
        <v>93</v>
      </c>
      <c r="B21" s="78">
        <v>2013</v>
      </c>
      <c r="C21" s="4" t="s">
        <v>191</v>
      </c>
      <c r="D21" s="79">
        <v>20493136</v>
      </c>
      <c r="E21" s="79">
        <v>8617698</v>
      </c>
      <c r="F21" s="79">
        <v>3533508</v>
      </c>
      <c r="G21" s="79">
        <v>7439511</v>
      </c>
      <c r="H21" s="79">
        <v>346290</v>
      </c>
      <c r="I21" s="79"/>
      <c r="J21" s="79">
        <v>49754</v>
      </c>
      <c r="K21" s="79">
        <v>0</v>
      </c>
      <c r="L21" s="79">
        <v>341841</v>
      </c>
      <c r="M21" s="79">
        <v>0</v>
      </c>
      <c r="N21" s="79">
        <v>0</v>
      </c>
      <c r="O21" s="79">
        <v>57138</v>
      </c>
      <c r="P21" s="79">
        <v>107396</v>
      </c>
      <c r="Q21" s="79"/>
      <c r="R21" s="38">
        <v>101477000</v>
      </c>
      <c r="S21" s="10">
        <v>0.20194857948106468</v>
      </c>
      <c r="T21" s="10">
        <v>8.4922672132601476E-2</v>
      </c>
      <c r="U21" s="38">
        <v>102412000</v>
      </c>
      <c r="V21" s="10">
        <v>0.20010483146506269</v>
      </c>
      <c r="W21" s="77">
        <v>8.4147346014138966E-2</v>
      </c>
    </row>
    <row r="22" spans="1:23">
      <c r="A22" s="4" t="s">
        <v>128</v>
      </c>
      <c r="B22" s="78">
        <v>2013</v>
      </c>
      <c r="C22" s="4" t="s">
        <v>187</v>
      </c>
      <c r="D22" s="79">
        <v>2773636</v>
      </c>
      <c r="E22" s="79">
        <v>352297</v>
      </c>
      <c r="F22" s="79">
        <v>944687</v>
      </c>
      <c r="G22" s="79">
        <v>291065</v>
      </c>
      <c r="J22" s="79">
        <v>34840</v>
      </c>
      <c r="L22" s="28"/>
      <c r="M22" s="79">
        <v>1149322</v>
      </c>
      <c r="N22" s="79">
        <v>1425</v>
      </c>
      <c r="O22" s="28"/>
      <c r="R22" s="38">
        <v>15681642</v>
      </c>
      <c r="S22" s="10">
        <v>0.17687152914216508</v>
      </c>
      <c r="T22" s="10">
        <v>2.2465568337805442E-2</v>
      </c>
      <c r="U22" s="38">
        <v>18975505</v>
      </c>
      <c r="V22" s="10">
        <v>0.14616928508622037</v>
      </c>
      <c r="W22" s="77">
        <v>1.8565882699828014E-2</v>
      </c>
    </row>
    <row r="23" spans="1:23">
      <c r="A23" s="4" t="s">
        <v>80</v>
      </c>
      <c r="B23" s="78">
        <v>2013</v>
      </c>
      <c r="C23" s="4" t="s">
        <v>186</v>
      </c>
      <c r="D23" s="79">
        <v>4812605</v>
      </c>
      <c r="E23" s="79">
        <v>1385667</v>
      </c>
      <c r="F23" s="28"/>
      <c r="G23" s="79">
        <v>3345137</v>
      </c>
      <c r="H23" s="28"/>
      <c r="I23" s="28"/>
      <c r="J23" s="79">
        <v>5000</v>
      </c>
      <c r="K23" s="28"/>
      <c r="L23" s="28"/>
      <c r="M23" s="28"/>
      <c r="N23" s="79">
        <v>27316</v>
      </c>
      <c r="O23" s="79">
        <v>49485</v>
      </c>
      <c r="P23" s="28"/>
      <c r="Q23" s="28"/>
      <c r="R23" s="38">
        <v>133654008</v>
      </c>
      <c r="S23" s="10">
        <v>2.0825787730959777E-2</v>
      </c>
      <c r="T23" s="10">
        <v>1.0367567877201259E-2</v>
      </c>
      <c r="U23" s="38">
        <v>109110687</v>
      </c>
      <c r="V23" s="10">
        <v>2.5510333373668519E-2</v>
      </c>
      <c r="W23" s="77">
        <v>1.2699645086095003E-2</v>
      </c>
    </row>
    <row r="24" spans="1:23">
      <c r="A24" s="4" t="s">
        <v>86</v>
      </c>
      <c r="B24" s="78">
        <v>2013</v>
      </c>
      <c r="C24" s="4" t="s">
        <v>187</v>
      </c>
      <c r="D24" s="79">
        <v>7698347</v>
      </c>
      <c r="E24" s="79">
        <v>3944557</v>
      </c>
      <c r="F24" s="79">
        <v>1042211</v>
      </c>
      <c r="G24" s="79">
        <v>1878410</v>
      </c>
      <c r="H24" s="28"/>
      <c r="I24" s="28"/>
      <c r="J24" s="79">
        <v>39719</v>
      </c>
      <c r="K24" s="28"/>
      <c r="L24" s="28"/>
      <c r="M24" s="28"/>
      <c r="N24" s="79">
        <v>110490</v>
      </c>
      <c r="O24" s="79">
        <v>682960</v>
      </c>
      <c r="P24" s="28"/>
      <c r="Q24" s="28"/>
      <c r="R24" s="38">
        <v>175893683</v>
      </c>
      <c r="S24" s="10">
        <v>4.3767046483414646E-2</v>
      </c>
      <c r="T24" s="10">
        <v>2.2425802522993393E-2</v>
      </c>
      <c r="U24" s="38">
        <v>165933773</v>
      </c>
      <c r="V24" s="10">
        <v>4.6394093624328066E-2</v>
      </c>
      <c r="W24" s="77">
        <v>2.3771875542177901E-2</v>
      </c>
    </row>
    <row r="25" spans="1:23">
      <c r="A25" s="4" t="s">
        <v>106</v>
      </c>
      <c r="B25" s="78">
        <v>2013</v>
      </c>
      <c r="C25" s="4" t="s">
        <v>186</v>
      </c>
      <c r="D25" s="79">
        <v>9539154</v>
      </c>
      <c r="E25" s="79">
        <v>3471890</v>
      </c>
      <c r="F25" s="79">
        <v>3945001</v>
      </c>
      <c r="G25" s="28"/>
      <c r="H25" s="28"/>
      <c r="I25" s="28"/>
      <c r="J25" s="79">
        <v>453344</v>
      </c>
      <c r="K25" s="79">
        <v>18301</v>
      </c>
      <c r="L25" s="79">
        <v>554754</v>
      </c>
      <c r="M25" s="79">
        <v>19177</v>
      </c>
      <c r="N25" s="79">
        <v>632371</v>
      </c>
      <c r="O25" s="79">
        <v>377193</v>
      </c>
      <c r="P25" s="79">
        <v>67123</v>
      </c>
      <c r="Q25" s="79"/>
      <c r="R25" s="38">
        <v>95984740</v>
      </c>
      <c r="S25" s="10">
        <v>9.938198509471402E-2</v>
      </c>
      <c r="T25" s="10">
        <v>3.6171270558215819E-2</v>
      </c>
      <c r="U25" s="38">
        <v>104252462</v>
      </c>
      <c r="V25" s="10">
        <v>9.1500515354735704E-2</v>
      </c>
      <c r="W25" s="77">
        <v>3.3302714711907717E-2</v>
      </c>
    </row>
    <row r="26" spans="1:23">
      <c r="A26" s="4" t="s">
        <v>48</v>
      </c>
      <c r="B26" s="78">
        <v>2013</v>
      </c>
      <c r="C26" s="4" t="s">
        <v>187</v>
      </c>
      <c r="D26" s="79">
        <v>341020625</v>
      </c>
      <c r="E26" s="79">
        <v>38837542</v>
      </c>
      <c r="F26" s="79">
        <v>41034494</v>
      </c>
      <c r="G26" s="79">
        <v>72463064</v>
      </c>
      <c r="H26" s="79">
        <v>944122</v>
      </c>
      <c r="I26" s="79"/>
      <c r="J26" s="79">
        <v>3096351</v>
      </c>
      <c r="K26" s="79">
        <v>31962265</v>
      </c>
      <c r="L26" s="79">
        <v>151074608</v>
      </c>
      <c r="M26" s="28"/>
      <c r="N26" s="79">
        <v>281499</v>
      </c>
      <c r="O26" s="79">
        <v>1317835</v>
      </c>
      <c r="P26" s="79">
        <v>8845</v>
      </c>
      <c r="Q26" s="79"/>
      <c r="R26" s="38">
        <v>1186558369</v>
      </c>
      <c r="S26" s="10">
        <v>0.28740316018958523</v>
      </c>
      <c r="T26" s="10">
        <v>3.2731252852509274E-2</v>
      </c>
      <c r="U26" s="38">
        <v>1154841316</v>
      </c>
      <c r="V26" s="10">
        <v>0.29529652279950125</v>
      </c>
      <c r="W26" s="77">
        <v>3.3630197899847218E-2</v>
      </c>
    </row>
    <row r="27" spans="1:23">
      <c r="A27" s="81" t="s">
        <v>97</v>
      </c>
      <c r="B27" s="78">
        <v>2013</v>
      </c>
      <c r="C27" s="4" t="s">
        <v>187</v>
      </c>
      <c r="D27" s="82">
        <v>1207260</v>
      </c>
      <c r="E27" s="83">
        <v>896002</v>
      </c>
      <c r="F27" s="83"/>
      <c r="G27" s="25">
        <v>311258</v>
      </c>
      <c r="J27" s="28"/>
      <c r="L27" s="28"/>
      <c r="M27" s="28"/>
      <c r="N27" s="28"/>
      <c r="O27" s="28"/>
      <c r="R27" s="38">
        <v>20541695</v>
      </c>
      <c r="S27" s="10">
        <v>5.8771196826746773E-2</v>
      </c>
      <c r="T27" s="10">
        <v>4.3618698456967649E-2</v>
      </c>
      <c r="U27" s="38">
        <v>28844316</v>
      </c>
      <c r="V27" s="10">
        <v>4.1854346624132115E-2</v>
      </c>
      <c r="W27" s="77">
        <v>3.1063381776846432E-2</v>
      </c>
    </row>
    <row r="28" spans="1:23">
      <c r="A28" s="81" t="s">
        <v>104</v>
      </c>
      <c r="B28" s="78">
        <v>2013</v>
      </c>
      <c r="C28" s="4" t="s">
        <v>187</v>
      </c>
      <c r="D28" s="82">
        <v>5354257</v>
      </c>
      <c r="E28" s="82">
        <v>3350482</v>
      </c>
      <c r="F28" s="83"/>
      <c r="G28" s="24">
        <v>1990983</v>
      </c>
      <c r="H28" s="28"/>
      <c r="I28" s="28"/>
      <c r="J28" s="79"/>
      <c r="K28" s="28"/>
      <c r="L28" s="79"/>
      <c r="M28" s="79">
        <v>12793</v>
      </c>
      <c r="N28" s="28"/>
      <c r="O28" s="28"/>
      <c r="P28" s="28"/>
      <c r="Q28" s="28"/>
      <c r="R28" s="38">
        <v>58701704</v>
      </c>
      <c r="S28" s="10">
        <v>9.1211270459883073E-2</v>
      </c>
      <c r="T28" s="10">
        <v>5.7076401053025652E-2</v>
      </c>
      <c r="U28" s="38">
        <v>60045471</v>
      </c>
      <c r="V28" s="10">
        <v>8.9170039152494954E-2</v>
      </c>
      <c r="W28" s="77">
        <v>5.5799079334393098E-2</v>
      </c>
    </row>
    <row r="29" spans="1:23" ht="17.25" customHeight="1">
      <c r="A29" s="4" t="s">
        <v>154</v>
      </c>
      <c r="B29" s="78">
        <v>2013</v>
      </c>
      <c r="C29" s="4" t="s">
        <v>187</v>
      </c>
      <c r="D29" s="79">
        <v>140780672</v>
      </c>
      <c r="E29" s="79">
        <v>27246922</v>
      </c>
      <c r="F29" s="79">
        <v>40165706</v>
      </c>
      <c r="G29" s="79">
        <v>70729211</v>
      </c>
      <c r="H29" s="28"/>
      <c r="I29" s="28"/>
      <c r="J29" s="84">
        <v>1514324</v>
      </c>
      <c r="K29" s="28"/>
      <c r="L29" s="79"/>
      <c r="M29" s="79">
        <v>87572</v>
      </c>
      <c r="N29" s="84">
        <v>672912</v>
      </c>
      <c r="O29" s="84">
        <v>51183</v>
      </c>
      <c r="P29" s="84">
        <v>312843</v>
      </c>
      <c r="Q29" s="84"/>
      <c r="R29" s="38">
        <v>620115574</v>
      </c>
      <c r="S29" s="10">
        <v>0.22702328066348484</v>
      </c>
      <c r="T29" s="10">
        <v>4.3938457833345754E-2</v>
      </c>
      <c r="U29" s="38">
        <v>599615086</v>
      </c>
      <c r="V29" s="10">
        <v>0.23478507343626107</v>
      </c>
      <c r="W29" s="77">
        <v>4.5440687928255362E-2</v>
      </c>
    </row>
    <row r="30" spans="1:23">
      <c r="A30" s="4" t="s">
        <v>130</v>
      </c>
      <c r="B30" s="78">
        <v>2013</v>
      </c>
      <c r="C30" s="4" t="s">
        <v>187</v>
      </c>
      <c r="D30" s="79">
        <v>905663</v>
      </c>
      <c r="E30" s="79">
        <v>102521</v>
      </c>
      <c r="F30" s="79">
        <v>460050</v>
      </c>
      <c r="G30" s="79">
        <v>321509</v>
      </c>
      <c r="H30" s="28"/>
      <c r="I30" s="28"/>
      <c r="J30" s="79">
        <v>9081</v>
      </c>
      <c r="N30" s="79">
        <v>1896</v>
      </c>
      <c r="O30" s="79">
        <v>7187</v>
      </c>
      <c r="P30" s="79">
        <v>3419</v>
      </c>
      <c r="Q30" s="79"/>
      <c r="R30" s="38">
        <v>6753803</v>
      </c>
      <c r="S30" s="10">
        <v>0.13409674519674322</v>
      </c>
      <c r="T30" s="10">
        <v>1.5179743916131401E-2</v>
      </c>
      <c r="U30" s="38">
        <v>8116265</v>
      </c>
      <c r="V30" s="10">
        <v>0.11158617911071164</v>
      </c>
      <c r="W30" s="77">
        <v>1.2631549117728413E-2</v>
      </c>
    </row>
    <row r="31" spans="1:23">
      <c r="A31" s="4" t="s">
        <v>123</v>
      </c>
      <c r="B31" s="78">
        <v>2013</v>
      </c>
      <c r="C31" s="4" t="s">
        <v>186</v>
      </c>
      <c r="D31" s="79">
        <v>5306714</v>
      </c>
      <c r="E31" s="79">
        <v>1307840</v>
      </c>
      <c r="F31" s="79">
        <v>3101678</v>
      </c>
      <c r="G31" s="28"/>
      <c r="H31" s="79">
        <v>569494</v>
      </c>
      <c r="I31" s="79"/>
      <c r="J31" s="79">
        <v>42744</v>
      </c>
      <c r="K31" s="28"/>
      <c r="L31" s="79">
        <v>45420</v>
      </c>
      <c r="M31" s="79">
        <v>9638</v>
      </c>
      <c r="N31" s="79">
        <v>46080</v>
      </c>
      <c r="O31" s="79">
        <v>57568</v>
      </c>
      <c r="P31" s="79">
        <v>126252</v>
      </c>
      <c r="Q31" s="79"/>
      <c r="R31" s="38">
        <v>26638892</v>
      </c>
      <c r="S31" s="10">
        <v>0.19920926140621764</v>
      </c>
      <c r="T31" s="10">
        <v>4.9095135037898724E-2</v>
      </c>
      <c r="U31" s="38">
        <v>36306348</v>
      </c>
      <c r="V31" s="10">
        <v>0.14616490758034931</v>
      </c>
      <c r="W31" s="77">
        <v>3.6022350691950616E-2</v>
      </c>
    </row>
    <row r="32" spans="1:23">
      <c r="A32" s="4" t="s">
        <v>125</v>
      </c>
      <c r="B32" s="78">
        <v>2013</v>
      </c>
      <c r="C32" s="4" t="s">
        <v>186</v>
      </c>
      <c r="D32" s="79">
        <v>10793858</v>
      </c>
      <c r="E32" s="79">
        <v>3815000</v>
      </c>
      <c r="F32" s="79">
        <v>1586000</v>
      </c>
      <c r="G32" s="79">
        <v>4577000</v>
      </c>
      <c r="J32" s="79">
        <v>194330</v>
      </c>
      <c r="K32" s="79">
        <v>47199</v>
      </c>
      <c r="L32" s="79">
        <v>104327</v>
      </c>
      <c r="N32" s="79">
        <v>190980</v>
      </c>
      <c r="O32" s="79">
        <v>217314</v>
      </c>
      <c r="P32" s="79">
        <v>61708</v>
      </c>
      <c r="Q32" s="79"/>
      <c r="R32" s="38">
        <v>67733144</v>
      </c>
      <c r="S32" s="10">
        <v>0.15935858521494292</v>
      </c>
      <c r="T32" s="10">
        <v>5.6323976338674017E-2</v>
      </c>
      <c r="U32" s="38">
        <v>68360344</v>
      </c>
      <c r="V32" s="10">
        <v>0.1578964845466547</v>
      </c>
      <c r="W32" s="77">
        <v>5.5807208928029969E-2</v>
      </c>
    </row>
    <row r="33" spans="1:26">
      <c r="A33" s="4" t="s">
        <v>62</v>
      </c>
      <c r="B33" s="78">
        <v>2013</v>
      </c>
      <c r="C33" s="4" t="s">
        <v>186</v>
      </c>
      <c r="D33" s="79">
        <v>42248126</v>
      </c>
      <c r="E33" s="79">
        <v>11104000</v>
      </c>
      <c r="F33" s="79">
        <v>9408000</v>
      </c>
      <c r="G33" s="79">
        <v>20257000</v>
      </c>
      <c r="H33" s="79">
        <v>650000</v>
      </c>
      <c r="I33" s="79"/>
      <c r="J33" s="79">
        <v>274348</v>
      </c>
      <c r="K33" s="79">
        <v>88851</v>
      </c>
      <c r="L33" s="79">
        <v>134824</v>
      </c>
      <c r="M33" s="79">
        <v>59694</v>
      </c>
      <c r="N33" s="79">
        <v>213505</v>
      </c>
      <c r="O33" s="79">
        <v>37359</v>
      </c>
      <c r="P33" s="79">
        <v>20545</v>
      </c>
      <c r="Q33" s="79"/>
      <c r="R33" s="38">
        <v>158116143</v>
      </c>
      <c r="S33" s="10">
        <v>0.26719679090578374</v>
      </c>
      <c r="T33" s="10">
        <v>7.0226858493506253E-2</v>
      </c>
      <c r="U33" s="38">
        <v>156713958</v>
      </c>
      <c r="V33" s="10">
        <v>0.26958751179011126</v>
      </c>
      <c r="W33" s="77">
        <v>7.0855207421919628E-2</v>
      </c>
    </row>
    <row r="34" spans="1:26">
      <c r="A34" s="4" t="s">
        <v>121</v>
      </c>
      <c r="B34" s="78">
        <v>2013</v>
      </c>
      <c r="C34" s="4" t="s">
        <v>186</v>
      </c>
      <c r="D34" s="79">
        <v>15817653</v>
      </c>
      <c r="E34" s="79">
        <v>5434000</v>
      </c>
      <c r="F34" s="79">
        <v>3062110</v>
      </c>
      <c r="G34" s="79">
        <v>1997000</v>
      </c>
      <c r="J34" s="79">
        <v>658804</v>
      </c>
      <c r="K34" s="79">
        <v>60528</v>
      </c>
      <c r="L34" s="79">
        <v>4224821</v>
      </c>
      <c r="M34" s="79">
        <v>177706</v>
      </c>
      <c r="N34" s="79">
        <v>139974</v>
      </c>
      <c r="O34" s="79">
        <v>42139</v>
      </c>
      <c r="P34" s="79">
        <v>20571</v>
      </c>
      <c r="Q34" s="79"/>
      <c r="R34" s="38">
        <v>84628752</v>
      </c>
      <c r="S34" s="10">
        <v>0.18690637196209628</v>
      </c>
      <c r="T34" s="10">
        <v>6.4209856243655827E-2</v>
      </c>
      <c r="U34" s="38">
        <v>81386112</v>
      </c>
      <c r="V34" s="10">
        <v>0.19435322085419193</v>
      </c>
      <c r="W34" s="77">
        <v>6.676814835435313E-2</v>
      </c>
    </row>
    <row r="35" spans="1:26">
      <c r="A35" s="4" t="s">
        <v>85</v>
      </c>
      <c r="B35" s="78">
        <v>2013</v>
      </c>
      <c r="C35" s="4" t="s">
        <v>186</v>
      </c>
      <c r="D35" s="79">
        <v>15640033</v>
      </c>
      <c r="E35" s="79">
        <v>5378000</v>
      </c>
      <c r="F35" s="28"/>
      <c r="G35" s="79">
        <v>9036000</v>
      </c>
      <c r="H35" s="79">
        <v>210000</v>
      </c>
      <c r="I35" s="79"/>
      <c r="J35" s="79">
        <v>163953</v>
      </c>
      <c r="K35" s="79">
        <v>55275</v>
      </c>
      <c r="L35" s="79">
        <v>312481</v>
      </c>
      <c r="M35" s="79">
        <v>15429</v>
      </c>
      <c r="N35" s="79">
        <v>153737</v>
      </c>
      <c r="O35" s="79">
        <v>11083</v>
      </c>
      <c r="P35" s="79">
        <v>304075</v>
      </c>
      <c r="Q35" s="79"/>
      <c r="R35" s="38">
        <v>83630999</v>
      </c>
      <c r="S35" s="10">
        <v>0.1870123899871147</v>
      </c>
      <c r="T35" s="10">
        <v>6.4306298672816287E-2</v>
      </c>
      <c r="U35" s="38">
        <v>74182997</v>
      </c>
      <c r="V35" s="10">
        <v>0.21083042789441359</v>
      </c>
      <c r="W35" s="77">
        <v>7.2496396984338601E-2</v>
      </c>
    </row>
    <row r="36" spans="1:26">
      <c r="A36" s="4" t="s">
        <v>53</v>
      </c>
      <c r="B36" s="78">
        <v>2013</v>
      </c>
      <c r="C36" s="4" t="s">
        <v>186</v>
      </c>
      <c r="D36" s="79">
        <v>142984211</v>
      </c>
      <c r="E36" s="79">
        <v>32404000</v>
      </c>
      <c r="F36" s="79">
        <v>28300289</v>
      </c>
      <c r="G36" s="79">
        <v>56014000</v>
      </c>
      <c r="H36" s="79">
        <v>1065000</v>
      </c>
      <c r="I36" s="79"/>
      <c r="J36" s="79">
        <v>4857512</v>
      </c>
      <c r="K36" s="79">
        <v>8655113</v>
      </c>
      <c r="L36" s="79">
        <v>8072356</v>
      </c>
      <c r="M36" s="79">
        <v>2251181</v>
      </c>
      <c r="N36" s="79">
        <v>1027919</v>
      </c>
      <c r="O36" s="79">
        <v>220966</v>
      </c>
      <c r="P36" s="79">
        <v>115875</v>
      </c>
      <c r="Q36" s="79"/>
      <c r="R36" s="38">
        <v>594306026</v>
      </c>
      <c r="S36" s="10">
        <v>0.24059020899108299</v>
      </c>
      <c r="T36" s="10">
        <v>5.4524097993918039E-2</v>
      </c>
      <c r="U36" s="38">
        <v>607691124</v>
      </c>
      <c r="V36" s="10">
        <v>0.23529093210846372</v>
      </c>
      <c r="W36" s="77">
        <v>5.3323141840064134E-2</v>
      </c>
    </row>
    <row r="37" spans="1:26">
      <c r="A37" s="4" t="s">
        <v>92</v>
      </c>
      <c r="B37" s="78">
        <v>2013</v>
      </c>
      <c r="C37" s="4" t="s">
        <v>186</v>
      </c>
      <c r="D37" s="79">
        <v>5869599</v>
      </c>
      <c r="E37" s="79">
        <v>3462000</v>
      </c>
      <c r="F37" s="28"/>
      <c r="G37" s="79">
        <v>2147000</v>
      </c>
      <c r="H37" s="28"/>
      <c r="I37" s="28"/>
      <c r="J37" s="79">
        <v>81682</v>
      </c>
      <c r="K37" s="79">
        <v>34748</v>
      </c>
      <c r="L37" s="79">
        <v>54254</v>
      </c>
      <c r="M37" s="79">
        <v>2220</v>
      </c>
      <c r="N37" s="79">
        <v>67458</v>
      </c>
      <c r="O37" s="79">
        <v>8758</v>
      </c>
      <c r="P37" s="79">
        <v>11479</v>
      </c>
      <c r="Q37" s="79"/>
      <c r="R37" s="38">
        <v>47709992</v>
      </c>
      <c r="S37" s="10">
        <v>0.12302661882651332</v>
      </c>
      <c r="T37" s="10">
        <v>7.2563416065967903E-2</v>
      </c>
      <c r="U37" s="38">
        <v>50283165</v>
      </c>
      <c r="V37" s="10">
        <v>0.11673089790588957</v>
      </c>
      <c r="W37" s="77">
        <v>6.8850081334379018E-2</v>
      </c>
    </row>
    <row r="38" spans="1:26">
      <c r="A38" s="4" t="s">
        <v>56</v>
      </c>
      <c r="B38" s="78">
        <v>2013</v>
      </c>
      <c r="C38" s="4" t="s">
        <v>186</v>
      </c>
      <c r="D38" s="79">
        <v>140705794</v>
      </c>
      <c r="E38" s="79">
        <v>33261000</v>
      </c>
      <c r="F38" s="79">
        <v>24640945</v>
      </c>
      <c r="G38" s="79">
        <v>64228000</v>
      </c>
      <c r="H38" s="79">
        <v>1653000</v>
      </c>
      <c r="I38" s="79"/>
      <c r="J38" s="79">
        <v>4559689</v>
      </c>
      <c r="K38" s="79">
        <v>1316474</v>
      </c>
      <c r="L38" s="79">
        <v>6746060</v>
      </c>
      <c r="M38" s="79">
        <v>2086687</v>
      </c>
      <c r="N38" s="79">
        <v>1766601</v>
      </c>
      <c r="O38" s="79">
        <v>279534</v>
      </c>
      <c r="P38" s="79">
        <v>167804</v>
      </c>
      <c r="Q38" s="79"/>
      <c r="R38" s="38">
        <v>778657378</v>
      </c>
      <c r="S38" s="10">
        <v>0.18070308967135992</v>
      </c>
      <c r="T38" s="10">
        <v>4.2715834897027072E-2</v>
      </c>
      <c r="U38" s="38">
        <v>686358779</v>
      </c>
      <c r="V38" s="10">
        <v>0.20500326987148509</v>
      </c>
      <c r="W38" s="77">
        <v>4.8460078049063611E-2</v>
      </c>
    </row>
    <row r="39" spans="1:26">
      <c r="A39" s="4" t="s">
        <v>111</v>
      </c>
      <c r="B39" s="78">
        <v>2013</v>
      </c>
      <c r="C39" s="4" t="s">
        <v>186</v>
      </c>
      <c r="D39" s="79">
        <v>18045336</v>
      </c>
      <c r="E39" s="79">
        <v>5724000</v>
      </c>
      <c r="F39" s="79">
        <v>5307165</v>
      </c>
      <c r="G39" s="79">
        <v>6188000</v>
      </c>
      <c r="J39" s="79">
        <v>551700</v>
      </c>
      <c r="K39" s="79">
        <v>54374</v>
      </c>
      <c r="L39" s="79">
        <v>0</v>
      </c>
      <c r="M39" s="79">
        <v>63169</v>
      </c>
      <c r="N39" s="79">
        <v>126944</v>
      </c>
      <c r="O39" s="79">
        <v>17045</v>
      </c>
      <c r="P39" s="79">
        <v>12939</v>
      </c>
      <c r="Q39" s="79"/>
      <c r="R39" s="38">
        <v>94099135</v>
      </c>
      <c r="S39" s="10">
        <v>0.19176941424594393</v>
      </c>
      <c r="T39" s="10">
        <v>6.0829464585407722E-2</v>
      </c>
      <c r="U39" s="38">
        <v>88942742</v>
      </c>
      <c r="V39" s="10">
        <v>0.20288711135080589</v>
      </c>
      <c r="W39" s="77">
        <v>6.4356010072187789E-2</v>
      </c>
    </row>
    <row r="40" spans="1:26">
      <c r="A40" s="4" t="s">
        <v>58</v>
      </c>
      <c r="B40" s="78">
        <v>2013</v>
      </c>
      <c r="C40" s="4" t="s">
        <v>188</v>
      </c>
      <c r="D40" s="79">
        <v>90704776</v>
      </c>
      <c r="E40" s="79">
        <v>24729956</v>
      </c>
      <c r="F40" s="79">
        <v>18065496</v>
      </c>
      <c r="G40" s="79">
        <v>33726151</v>
      </c>
      <c r="H40" s="79">
        <v>2112934</v>
      </c>
      <c r="I40" s="79"/>
      <c r="J40" s="79">
        <v>3316849</v>
      </c>
      <c r="K40" s="79">
        <v>977006</v>
      </c>
      <c r="L40" s="79">
        <v>1779525</v>
      </c>
      <c r="M40" s="79">
        <v>4424038</v>
      </c>
      <c r="N40" s="79">
        <v>536752</v>
      </c>
      <c r="O40" s="79">
        <v>886746</v>
      </c>
      <c r="P40" s="79">
        <v>149323</v>
      </c>
      <c r="Q40" s="79"/>
      <c r="R40" s="38">
        <v>531820196</v>
      </c>
      <c r="S40" s="10">
        <v>0.17055534310697745</v>
      </c>
      <c r="T40" s="10">
        <v>4.6500595851760397E-2</v>
      </c>
      <c r="U40" s="38">
        <v>532174810</v>
      </c>
      <c r="V40" s="10">
        <v>0.17044169377351776</v>
      </c>
      <c r="W40" s="77">
        <v>4.6469610239537641E-2</v>
      </c>
    </row>
    <row r="41" spans="1:26">
      <c r="A41" s="4" t="s">
        <v>109</v>
      </c>
      <c r="B41" s="78">
        <v>2013</v>
      </c>
      <c r="C41" s="4" t="s">
        <v>186</v>
      </c>
      <c r="D41" s="79">
        <v>30205146</v>
      </c>
      <c r="E41" s="79">
        <v>4725692</v>
      </c>
      <c r="F41" s="79">
        <v>7376805</v>
      </c>
      <c r="G41" s="79">
        <v>14060501</v>
      </c>
      <c r="H41" s="79">
        <v>536384</v>
      </c>
      <c r="I41" s="79"/>
      <c r="J41" s="79">
        <v>482902</v>
      </c>
      <c r="K41" s="79">
        <v>141219</v>
      </c>
      <c r="L41" s="79">
        <v>606777</v>
      </c>
      <c r="M41" s="79">
        <v>1197093</v>
      </c>
      <c r="N41" s="79">
        <v>870749</v>
      </c>
      <c r="O41" s="79">
        <v>159710</v>
      </c>
      <c r="P41" s="79">
        <v>47314</v>
      </c>
      <c r="Q41" s="79"/>
      <c r="R41" s="38">
        <v>143689603</v>
      </c>
      <c r="S41" s="10">
        <v>0.2102110756057973</v>
      </c>
      <c r="T41" s="10">
        <v>3.2888197206585645E-2</v>
      </c>
      <c r="U41" s="38">
        <v>156911020</v>
      </c>
      <c r="V41" s="10">
        <v>0.19249856383573313</v>
      </c>
      <c r="W41" s="77">
        <v>3.01170179124449E-2</v>
      </c>
    </row>
    <row r="42" spans="1:26">
      <c r="A42" s="4" t="s">
        <v>108</v>
      </c>
      <c r="B42" s="78">
        <v>2013</v>
      </c>
      <c r="C42" s="4" t="s">
        <v>186</v>
      </c>
      <c r="D42" s="79">
        <v>11111935</v>
      </c>
      <c r="E42" s="79">
        <v>2710288</v>
      </c>
      <c r="F42" s="79">
        <v>2914166</v>
      </c>
      <c r="G42" s="79">
        <v>3043960</v>
      </c>
      <c r="H42" s="79">
        <v>29380</v>
      </c>
      <c r="I42" s="79"/>
      <c r="J42" s="79">
        <v>119808</v>
      </c>
      <c r="K42" s="79">
        <v>78525</v>
      </c>
      <c r="L42" s="79">
        <v>989090</v>
      </c>
      <c r="M42" s="79">
        <v>626161</v>
      </c>
      <c r="N42" s="79">
        <v>481677</v>
      </c>
      <c r="O42" s="79">
        <v>92605</v>
      </c>
      <c r="P42" s="79">
        <v>26275</v>
      </c>
      <c r="Q42" s="79"/>
      <c r="R42" s="38">
        <v>77704094</v>
      </c>
      <c r="S42" s="10">
        <v>0.14300321164545074</v>
      </c>
      <c r="T42" s="10">
        <v>3.4879603640961314E-2</v>
      </c>
      <c r="U42" s="38">
        <v>85158110</v>
      </c>
      <c r="V42" s="10">
        <v>0.13048592788167798</v>
      </c>
      <c r="W42" s="77">
        <v>3.1826540067645938E-2</v>
      </c>
    </row>
    <row r="43" spans="1:26">
      <c r="A43" s="4" t="s">
        <v>110</v>
      </c>
      <c r="B43" s="78">
        <v>2013</v>
      </c>
      <c r="C43" s="4" t="s">
        <v>186</v>
      </c>
      <c r="D43" s="79">
        <v>4149525</v>
      </c>
      <c r="E43" s="79">
        <v>1494560</v>
      </c>
      <c r="F43" s="79">
        <v>798877</v>
      </c>
      <c r="G43" s="79">
        <v>0</v>
      </c>
      <c r="H43" s="79">
        <v>107386</v>
      </c>
      <c r="I43" s="79"/>
      <c r="J43" s="79">
        <v>84401</v>
      </c>
      <c r="K43" s="79">
        <v>37996</v>
      </c>
      <c r="L43" s="79">
        <v>320477</v>
      </c>
      <c r="M43" s="79">
        <v>729642</v>
      </c>
      <c r="N43" s="79">
        <v>143331</v>
      </c>
      <c r="O43" s="79">
        <v>419979</v>
      </c>
      <c r="P43" s="79">
        <v>12876</v>
      </c>
      <c r="Q43" s="79"/>
      <c r="R43" s="38">
        <v>43054811</v>
      </c>
      <c r="S43" s="10">
        <v>9.6377731166907218E-2</v>
      </c>
      <c r="T43" s="10">
        <v>3.4712961578207836E-2</v>
      </c>
      <c r="U43" s="38">
        <v>45667290</v>
      </c>
      <c r="V43" s="10">
        <v>9.0864270684772402E-2</v>
      </c>
      <c r="W43" s="77">
        <v>3.272714452729733E-2</v>
      </c>
    </row>
    <row r="44" spans="1:26">
      <c r="A44" s="4" t="s">
        <v>99</v>
      </c>
      <c r="B44" s="78">
        <v>2013</v>
      </c>
      <c r="C44" s="4" t="s">
        <v>186</v>
      </c>
      <c r="D44" s="79">
        <v>7088717</v>
      </c>
      <c r="E44" s="79">
        <v>2209302</v>
      </c>
      <c r="F44" s="79">
        <v>671201</v>
      </c>
      <c r="G44" s="79">
        <v>327377</v>
      </c>
      <c r="H44" s="79">
        <v>98907</v>
      </c>
      <c r="I44" s="79"/>
      <c r="J44" s="79">
        <v>247108</v>
      </c>
      <c r="K44" s="79">
        <v>65227</v>
      </c>
      <c r="L44" s="79">
        <v>538161</v>
      </c>
      <c r="M44" s="79">
        <v>2636132</v>
      </c>
      <c r="N44" s="79">
        <v>137109</v>
      </c>
      <c r="O44" s="79">
        <v>136315</v>
      </c>
      <c r="P44" s="79">
        <v>21878</v>
      </c>
      <c r="Q44" s="79"/>
      <c r="R44" s="38">
        <v>66800248</v>
      </c>
      <c r="S44" s="10">
        <v>0.10611812399259356</v>
      </c>
      <c r="T44" s="10">
        <v>3.3073260446577983E-2</v>
      </c>
      <c r="U44" s="38">
        <v>67335753</v>
      </c>
      <c r="V44" s="10">
        <v>0.10527419215167906</v>
      </c>
      <c r="W44" s="77">
        <v>3.2810236784609807E-2</v>
      </c>
    </row>
    <row r="45" spans="1:26">
      <c r="A45" s="4" t="s">
        <v>124</v>
      </c>
      <c r="B45" s="78">
        <v>2013</v>
      </c>
      <c r="C45" s="4" t="s">
        <v>186</v>
      </c>
      <c r="D45" s="79">
        <v>6445167</v>
      </c>
      <c r="E45" s="79">
        <v>692120</v>
      </c>
      <c r="F45" s="79">
        <v>802393</v>
      </c>
      <c r="G45" s="79">
        <v>4556234</v>
      </c>
      <c r="H45" s="85">
        <v>303004</v>
      </c>
      <c r="I45" s="85"/>
      <c r="J45" s="79">
        <v>58347</v>
      </c>
      <c r="K45" s="28"/>
      <c r="L45" s="28"/>
      <c r="M45" s="28"/>
      <c r="N45" s="79">
        <v>33069</v>
      </c>
      <c r="O45" s="28"/>
      <c r="P45" s="28"/>
      <c r="Q45" s="28"/>
      <c r="R45" s="38">
        <v>34711577</v>
      </c>
      <c r="S45" s="10">
        <v>0.18567381712447117</v>
      </c>
      <c r="T45" s="10">
        <v>1.9938679248136724E-2</v>
      </c>
      <c r="U45" s="38">
        <v>38818184</v>
      </c>
      <c r="V45" s="10">
        <v>0.16603123422775265</v>
      </c>
      <c r="W45" s="77">
        <v>1.7829350285938156E-2</v>
      </c>
      <c r="Y45" s="86"/>
      <c r="Z45" s="86"/>
    </row>
    <row r="46" spans="1:26" s="119" customFormat="1">
      <c r="A46" s="117" t="s">
        <v>156</v>
      </c>
      <c r="B46" s="120"/>
      <c r="C46" s="117"/>
      <c r="D46" s="121"/>
      <c r="E46" s="121"/>
      <c r="F46" s="121"/>
      <c r="G46" s="121"/>
      <c r="H46" s="122"/>
      <c r="I46" s="122"/>
      <c r="J46" s="121"/>
      <c r="K46" s="123"/>
      <c r="L46" s="123"/>
      <c r="M46" s="123"/>
      <c r="N46" s="121"/>
      <c r="O46" s="123"/>
      <c r="P46" s="123"/>
      <c r="Q46" s="123"/>
      <c r="R46" s="124"/>
      <c r="S46" s="125"/>
      <c r="T46" s="125"/>
      <c r="U46" s="124"/>
      <c r="V46" s="125"/>
      <c r="W46" s="126"/>
      <c r="Y46" s="127"/>
      <c r="Z46" s="127"/>
    </row>
    <row r="47" spans="1:26">
      <c r="A47" s="4" t="s">
        <v>114</v>
      </c>
      <c r="B47" s="78">
        <v>2013</v>
      </c>
      <c r="C47" s="4" t="s">
        <v>188</v>
      </c>
      <c r="D47" s="79">
        <v>16841014</v>
      </c>
      <c r="E47" s="79">
        <v>4051741</v>
      </c>
      <c r="F47" s="79">
        <v>2883670</v>
      </c>
      <c r="G47" s="79">
        <v>8848426</v>
      </c>
      <c r="J47" s="79">
        <v>693704</v>
      </c>
      <c r="K47" s="28"/>
      <c r="L47" s="79">
        <v>101550</v>
      </c>
      <c r="M47" s="79">
        <v>0</v>
      </c>
      <c r="N47" s="79">
        <v>159272</v>
      </c>
      <c r="O47" s="79">
        <v>95714</v>
      </c>
      <c r="P47" s="79">
        <v>6937</v>
      </c>
      <c r="Q47" s="79"/>
      <c r="R47" s="38">
        <v>89999987</v>
      </c>
      <c r="S47" s="10">
        <v>0.18712240480656958</v>
      </c>
      <c r="T47" s="10">
        <v>4.5019350947239578E-2</v>
      </c>
      <c r="U47" s="38">
        <v>96762943</v>
      </c>
      <c r="V47" s="10">
        <v>0.17404404493980719</v>
      </c>
      <c r="W47" s="77">
        <v>4.1872858290389121E-2</v>
      </c>
    </row>
    <row r="48" spans="1:26">
      <c r="A48" s="4" t="s">
        <v>88</v>
      </c>
      <c r="B48" s="78">
        <v>2013</v>
      </c>
      <c r="C48" s="4" t="s">
        <v>188</v>
      </c>
      <c r="D48" s="79">
        <v>31964106</v>
      </c>
      <c r="E48" s="79">
        <v>5507877</v>
      </c>
      <c r="F48" s="79">
        <v>786674</v>
      </c>
      <c r="G48" s="79">
        <v>14904031</v>
      </c>
      <c r="J48" s="79">
        <v>221440</v>
      </c>
      <c r="K48" s="28"/>
      <c r="L48" s="79">
        <v>2394796</v>
      </c>
      <c r="M48" s="79">
        <v>6857805</v>
      </c>
      <c r="N48" s="79">
        <v>144823</v>
      </c>
      <c r="O48" s="79">
        <v>1123185</v>
      </c>
      <c r="P48" s="79">
        <v>23475</v>
      </c>
      <c r="Q48" s="79"/>
      <c r="R48" s="38">
        <v>170348990</v>
      </c>
      <c r="S48" s="10">
        <v>0.18763895811768536</v>
      </c>
      <c r="T48" s="10">
        <v>3.233290082905687E-2</v>
      </c>
      <c r="U48" s="38">
        <v>166693709</v>
      </c>
      <c r="V48" s="10">
        <v>0.19175352922286948</v>
      </c>
      <c r="W48" s="77">
        <v>3.3041900819424444E-2</v>
      </c>
    </row>
    <row r="49" spans="1:23">
      <c r="A49" s="4" t="s">
        <v>84</v>
      </c>
      <c r="B49" s="78">
        <v>2013</v>
      </c>
      <c r="C49" s="4" t="s">
        <v>187</v>
      </c>
      <c r="D49" s="79">
        <v>277594</v>
      </c>
      <c r="E49" s="79">
        <v>249355</v>
      </c>
      <c r="J49" s="79">
        <v>28239</v>
      </c>
      <c r="R49" s="38">
        <v>13042040</v>
      </c>
      <c r="S49" s="10">
        <v>2.1284553643448417E-2</v>
      </c>
      <c r="T49" s="10">
        <v>1.9119324890891302E-2</v>
      </c>
      <c r="U49" s="38">
        <v>14053724</v>
      </c>
      <c r="V49" s="10">
        <v>1.9752344645447711E-2</v>
      </c>
      <c r="W49" s="77">
        <v>1.7742983994847202E-2</v>
      </c>
    </row>
    <row r="50" spans="1:23">
      <c r="A50" s="4" t="s">
        <v>122</v>
      </c>
      <c r="B50" s="78">
        <v>2013</v>
      </c>
      <c r="C50" s="4" t="s">
        <v>187</v>
      </c>
      <c r="D50" s="79">
        <v>1309440</v>
      </c>
      <c r="E50" s="79">
        <v>863966</v>
      </c>
      <c r="F50" s="79">
        <v>376001</v>
      </c>
      <c r="G50" s="28"/>
      <c r="J50" s="79">
        <v>15317</v>
      </c>
      <c r="L50" s="79">
        <v>43347</v>
      </c>
      <c r="M50" s="28"/>
      <c r="N50" s="79">
        <v>6017</v>
      </c>
      <c r="O50" s="79">
        <v>4792</v>
      </c>
      <c r="P50" s="28"/>
      <c r="Q50" s="28"/>
      <c r="R50" s="38">
        <v>30068969</v>
      </c>
      <c r="S50" s="10">
        <v>4.3547884864293153E-2</v>
      </c>
      <c r="T50" s="10">
        <v>2.8732810892185896E-2</v>
      </c>
      <c r="U50" s="38">
        <v>31554196</v>
      </c>
      <c r="V50" s="10">
        <v>4.1498125954468938E-2</v>
      </c>
      <c r="W50" s="77">
        <v>2.7380383895694888E-2</v>
      </c>
    </row>
    <row r="51" spans="1:23">
      <c r="A51" s="4" t="s">
        <v>115</v>
      </c>
      <c r="B51" s="78">
        <v>2013</v>
      </c>
      <c r="C51" s="4" t="s">
        <v>187</v>
      </c>
      <c r="D51" s="79">
        <v>8843783</v>
      </c>
      <c r="E51" s="79">
        <v>2611463</v>
      </c>
      <c r="F51" s="79">
        <v>328031</v>
      </c>
      <c r="G51" s="79">
        <v>5525744</v>
      </c>
      <c r="H51" s="79">
        <v>64778</v>
      </c>
      <c r="I51" s="79"/>
      <c r="J51" s="79">
        <v>8277</v>
      </c>
      <c r="K51" s="28"/>
      <c r="L51" s="79">
        <v>10118</v>
      </c>
      <c r="M51" s="28"/>
      <c r="N51" s="79">
        <v>42514</v>
      </c>
      <c r="O51" s="79">
        <v>252858</v>
      </c>
      <c r="P51" s="28"/>
      <c r="Q51" s="28"/>
      <c r="R51" s="38">
        <v>56387356</v>
      </c>
      <c r="S51" s="10">
        <v>0.15683982416199829</v>
      </c>
      <c r="T51" s="10">
        <v>4.6312918094616816E-2</v>
      </c>
      <c r="U51" s="38">
        <v>62212330</v>
      </c>
      <c r="V51" s="10">
        <v>0.14215482686470673</v>
      </c>
      <c r="W51" s="77">
        <v>4.1976614603568135E-2</v>
      </c>
    </row>
    <row r="52" spans="1:23">
      <c r="A52" s="4" t="s">
        <v>161</v>
      </c>
      <c r="B52" s="78">
        <v>2013</v>
      </c>
      <c r="C52" s="4" t="s">
        <v>187</v>
      </c>
      <c r="D52" s="79">
        <v>2119878</v>
      </c>
      <c r="E52" s="79">
        <v>1161958</v>
      </c>
      <c r="F52" s="79">
        <v>16968</v>
      </c>
      <c r="G52" s="79">
        <v>20753</v>
      </c>
      <c r="H52" s="28"/>
      <c r="I52" s="28"/>
      <c r="J52" s="79">
        <v>221970</v>
      </c>
      <c r="L52" s="79">
        <v>179966</v>
      </c>
      <c r="M52" s="28"/>
      <c r="N52" s="79">
        <v>323702</v>
      </c>
      <c r="O52" s="79">
        <v>187028</v>
      </c>
      <c r="P52" s="79">
        <v>7533</v>
      </c>
      <c r="Q52" s="79"/>
      <c r="R52" s="38">
        <v>50173774</v>
      </c>
      <c r="S52" s="10">
        <v>4.2250718472961593E-2</v>
      </c>
      <c r="T52" s="10">
        <v>2.3158672496910438E-2</v>
      </c>
      <c r="U52" s="38">
        <v>45381648</v>
      </c>
      <c r="V52" s="10">
        <v>4.6712230459325758E-2</v>
      </c>
      <c r="W52" s="77">
        <v>2.5604138483468031E-2</v>
      </c>
    </row>
    <row r="53" spans="1:23">
      <c r="A53" s="4" t="s">
        <v>57</v>
      </c>
      <c r="B53" s="78">
        <v>2013</v>
      </c>
      <c r="C53" s="4" t="s">
        <v>186</v>
      </c>
      <c r="D53" s="79">
        <v>123833675</v>
      </c>
      <c r="E53" s="79">
        <v>12084761</v>
      </c>
      <c r="F53" s="79">
        <v>60510948</v>
      </c>
      <c r="G53" s="79">
        <v>32143366</v>
      </c>
      <c r="H53" s="79">
        <v>16978483</v>
      </c>
      <c r="I53" s="79"/>
      <c r="J53" s="79">
        <v>589573</v>
      </c>
      <c r="L53" s="79">
        <v>581629</v>
      </c>
      <c r="M53" s="79">
        <v>100514</v>
      </c>
      <c r="N53" s="79">
        <v>518790</v>
      </c>
      <c r="O53" s="79">
        <v>98684</v>
      </c>
      <c r="P53" s="79">
        <v>226927</v>
      </c>
      <c r="Q53" s="79"/>
      <c r="R53" s="38">
        <v>383158346</v>
      </c>
      <c r="S53" s="10">
        <v>0.32319190301547029</v>
      </c>
      <c r="T53" s="10">
        <v>3.1539861068300992E-2</v>
      </c>
      <c r="U53" s="38">
        <v>389761038</v>
      </c>
      <c r="V53" s="10">
        <v>0.31771691607615227</v>
      </c>
      <c r="W53" s="77">
        <v>3.1005564491543663E-2</v>
      </c>
    </row>
    <row r="54" spans="1:23">
      <c r="A54" s="4" t="s">
        <v>120</v>
      </c>
      <c r="B54" s="78">
        <v>2013</v>
      </c>
      <c r="C54" s="4" t="s">
        <v>186</v>
      </c>
      <c r="D54" s="79">
        <v>7033631</v>
      </c>
      <c r="E54" s="79">
        <v>1098116</v>
      </c>
      <c r="F54" s="79">
        <v>3490547</v>
      </c>
      <c r="G54" s="28"/>
      <c r="H54" s="79">
        <v>2200852</v>
      </c>
      <c r="I54" s="79"/>
      <c r="J54" s="79">
        <v>48149</v>
      </c>
      <c r="K54" s="28"/>
      <c r="L54" s="79">
        <v>48494</v>
      </c>
      <c r="M54" s="79">
        <v>9638</v>
      </c>
      <c r="N54" s="79">
        <v>42869</v>
      </c>
      <c r="O54" s="79">
        <v>14875</v>
      </c>
      <c r="P54" s="79">
        <v>80091</v>
      </c>
      <c r="Q54" s="79"/>
      <c r="R54" s="38">
        <v>24052580</v>
      </c>
      <c r="S54" s="10">
        <v>0.29242729885941549</v>
      </c>
      <c r="T54" s="10">
        <v>4.5654811251017564E-2</v>
      </c>
      <c r="U54" s="38">
        <v>27104316</v>
      </c>
      <c r="V54" s="10">
        <v>0.25950225049029091</v>
      </c>
      <c r="W54" s="77">
        <v>4.0514433199494868E-2</v>
      </c>
    </row>
    <row r="55" spans="1:23">
      <c r="A55" s="4" t="s">
        <v>78</v>
      </c>
      <c r="B55" s="78">
        <v>2013</v>
      </c>
      <c r="C55" s="4" t="s">
        <v>186</v>
      </c>
      <c r="D55" s="79">
        <v>12961790</v>
      </c>
      <c r="E55" s="79">
        <v>3548259</v>
      </c>
      <c r="F55" s="79">
        <v>3403181</v>
      </c>
      <c r="G55" s="79">
        <v>2604352</v>
      </c>
      <c r="H55" s="79">
        <v>2912760</v>
      </c>
      <c r="I55" s="79"/>
      <c r="J55" s="79">
        <v>85228</v>
      </c>
      <c r="L55" s="79">
        <v>91687</v>
      </c>
      <c r="M55" s="79">
        <v>17900</v>
      </c>
      <c r="N55" s="79">
        <v>250957</v>
      </c>
      <c r="O55" s="79">
        <v>7436</v>
      </c>
      <c r="P55" s="79">
        <v>40030</v>
      </c>
      <c r="Q55" s="79"/>
      <c r="R55" s="38">
        <v>58659749</v>
      </c>
      <c r="S55" s="10">
        <v>0.2209656573879987</v>
      </c>
      <c r="T55" s="10">
        <v>6.0488820025465843E-2</v>
      </c>
      <c r="U55" s="38">
        <v>64435412</v>
      </c>
      <c r="V55" s="10">
        <v>0.20115941836454773</v>
      </c>
      <c r="W55" s="77">
        <v>5.5066909481388898E-2</v>
      </c>
    </row>
    <row r="56" spans="1:23">
      <c r="A56" s="4" t="s">
        <v>94</v>
      </c>
      <c r="B56" s="78">
        <v>2013</v>
      </c>
      <c r="C56" s="4" t="s">
        <v>186</v>
      </c>
      <c r="D56" s="79">
        <v>10833800</v>
      </c>
      <c r="E56" s="79">
        <v>4830639</v>
      </c>
      <c r="F56" s="79">
        <v>244064</v>
      </c>
      <c r="G56" s="79">
        <v>3002855</v>
      </c>
      <c r="H56" s="28"/>
      <c r="I56" s="28"/>
      <c r="J56" s="79">
        <v>2519060</v>
      </c>
      <c r="L56" s="28"/>
      <c r="M56" s="28"/>
      <c r="N56" s="79">
        <v>99172</v>
      </c>
      <c r="O56" s="79">
        <v>138010</v>
      </c>
      <c r="P56" s="28"/>
      <c r="Q56" s="28"/>
      <c r="R56" s="38">
        <v>53610532</v>
      </c>
      <c r="S56" s="10">
        <v>0.20208342644314739</v>
      </c>
      <c r="T56" s="10">
        <v>9.0106156752930558E-2</v>
      </c>
      <c r="U56" s="38">
        <v>55096000</v>
      </c>
      <c r="V56" s="10">
        <v>0.19663496442572964</v>
      </c>
      <c r="W56" s="77">
        <v>8.7676764193407863E-2</v>
      </c>
    </row>
    <row r="57" spans="1:23">
      <c r="A57" s="4" t="s">
        <v>116</v>
      </c>
      <c r="B57" s="78">
        <v>2013</v>
      </c>
      <c r="C57" s="4" t="s">
        <v>188</v>
      </c>
      <c r="D57" s="79">
        <v>33972227</v>
      </c>
      <c r="E57" s="79">
        <v>5006529</v>
      </c>
      <c r="F57" s="79">
        <v>7610956</v>
      </c>
      <c r="G57" s="79">
        <v>18960949</v>
      </c>
      <c r="J57" s="79">
        <v>1847536</v>
      </c>
      <c r="K57" s="28"/>
      <c r="L57" s="79">
        <v>262677</v>
      </c>
      <c r="M57" s="79">
        <v>114688</v>
      </c>
      <c r="N57" s="28"/>
      <c r="O57" s="79">
        <v>166993</v>
      </c>
      <c r="P57" s="79">
        <v>1899</v>
      </c>
      <c r="Q57" s="79"/>
      <c r="R57" s="38">
        <v>149470700</v>
      </c>
      <c r="S57" s="10">
        <v>0.22728352780846012</v>
      </c>
      <c r="T57" s="10">
        <v>3.3495052876583838E-2</v>
      </c>
      <c r="U57" s="38">
        <v>164069100</v>
      </c>
      <c r="V57" s="10">
        <v>0.20706048853806111</v>
      </c>
      <c r="W57" s="77">
        <v>3.0514758720563469E-2</v>
      </c>
    </row>
    <row r="58" spans="1:23">
      <c r="A58" s="4" t="s">
        <v>102</v>
      </c>
      <c r="B58" s="78">
        <v>2013</v>
      </c>
      <c r="C58" s="4" t="s">
        <v>187</v>
      </c>
      <c r="D58" s="79">
        <v>2196977</v>
      </c>
      <c r="E58" s="79">
        <v>237235</v>
      </c>
      <c r="F58" s="79">
        <v>609436</v>
      </c>
      <c r="G58" s="79">
        <v>1058627</v>
      </c>
      <c r="H58" s="28"/>
      <c r="I58" s="28"/>
      <c r="J58" s="79">
        <v>8345</v>
      </c>
      <c r="L58" s="79">
        <v>903</v>
      </c>
      <c r="M58" s="79">
        <v>268463</v>
      </c>
      <c r="N58" s="79">
        <v>2044</v>
      </c>
      <c r="O58" s="79">
        <v>11924</v>
      </c>
      <c r="P58" s="28"/>
      <c r="Q58" s="28"/>
      <c r="R58" s="38">
        <v>16647742</v>
      </c>
      <c r="S58" s="10">
        <v>0.13196846755553995</v>
      </c>
      <c r="T58" s="10">
        <v>1.4250280908966514E-2</v>
      </c>
      <c r="U58" s="38">
        <v>17422966</v>
      </c>
      <c r="V58" s="10">
        <v>0.12609661294179189</v>
      </c>
      <c r="W58" s="77">
        <v>1.3616223552292991E-2</v>
      </c>
    </row>
    <row r="59" spans="1:23">
      <c r="A59" s="4" t="s">
        <v>87</v>
      </c>
      <c r="B59" s="78">
        <v>2013</v>
      </c>
      <c r="C59" s="4" t="s">
        <v>188</v>
      </c>
      <c r="D59" s="79">
        <v>2261372</v>
      </c>
      <c r="E59" s="79">
        <v>1101848</v>
      </c>
      <c r="F59" s="79">
        <v>626113</v>
      </c>
      <c r="G59" s="28"/>
      <c r="J59" s="79">
        <v>40754</v>
      </c>
      <c r="L59" s="79">
        <v>73532</v>
      </c>
      <c r="M59" s="79">
        <v>367034</v>
      </c>
      <c r="N59" s="79">
        <v>30461</v>
      </c>
      <c r="O59" s="79">
        <v>21630</v>
      </c>
      <c r="P59" s="28"/>
      <c r="Q59" s="28"/>
      <c r="R59" s="38">
        <v>20462080</v>
      </c>
      <c r="S59" s="10">
        <v>0.11051525553609408</v>
      </c>
      <c r="T59" s="10">
        <v>5.384828912798699E-2</v>
      </c>
      <c r="U59" s="38">
        <v>19914823</v>
      </c>
      <c r="V59" s="10">
        <v>0.11355220179461299</v>
      </c>
      <c r="W59" s="77">
        <v>5.5328033796735225E-2</v>
      </c>
    </row>
    <row r="60" spans="1:23">
      <c r="A60" s="4" t="s">
        <v>77</v>
      </c>
      <c r="B60" s="78">
        <v>2013</v>
      </c>
      <c r="C60" s="4" t="s">
        <v>186</v>
      </c>
      <c r="D60" s="79">
        <v>5862511</v>
      </c>
      <c r="E60" s="79">
        <v>557097</v>
      </c>
      <c r="F60" s="79">
        <v>3086302</v>
      </c>
      <c r="G60" s="79">
        <v>1080558</v>
      </c>
      <c r="H60" s="79">
        <v>91569</v>
      </c>
      <c r="I60" s="79"/>
      <c r="J60" s="79">
        <v>44677</v>
      </c>
      <c r="K60" s="28"/>
      <c r="L60" s="28"/>
      <c r="M60" s="28"/>
      <c r="N60" s="79">
        <v>1002308</v>
      </c>
      <c r="O60" s="28"/>
      <c r="P60" s="28"/>
      <c r="Q60" s="28"/>
      <c r="R60" s="38">
        <v>84796034</v>
      </c>
      <c r="S60" s="10">
        <v>6.9136617875312417E-2</v>
      </c>
      <c r="T60" s="10">
        <v>6.5698473586630239E-3</v>
      </c>
      <c r="U60" s="38">
        <v>59584244</v>
      </c>
      <c r="V60" s="10">
        <v>9.8390289218069124E-2</v>
      </c>
      <c r="W60" s="77">
        <v>9.349736819686762E-3</v>
      </c>
    </row>
    <row r="61" spans="1:23">
      <c r="A61" s="87"/>
      <c r="B61" s="78"/>
      <c r="C61" s="87"/>
      <c r="D61" s="84"/>
      <c r="E61" s="84"/>
      <c r="F61" s="84"/>
      <c r="G61" s="84"/>
      <c r="H61" s="84"/>
      <c r="I61" s="84"/>
      <c r="J61" s="84"/>
      <c r="N61" s="84"/>
      <c r="R61" s="72"/>
      <c r="S61" s="10"/>
      <c r="T61" s="10"/>
      <c r="U61" s="72"/>
      <c r="V61" s="10"/>
      <c r="W61" s="77"/>
    </row>
    <row r="62" spans="1:23">
      <c r="A62" s="88" t="s">
        <v>63</v>
      </c>
      <c r="B62" s="89">
        <v>2013</v>
      </c>
      <c r="C62" s="88" t="s">
        <v>192</v>
      </c>
      <c r="D62" s="68">
        <v>1889929393</v>
      </c>
      <c r="E62" s="68">
        <v>379631156</v>
      </c>
      <c r="F62" s="68">
        <v>420046721</v>
      </c>
      <c r="G62" s="68">
        <v>690567283</v>
      </c>
      <c r="H62" s="68">
        <v>36879851</v>
      </c>
      <c r="I62" s="68"/>
      <c r="J62" s="68">
        <v>33614761</v>
      </c>
      <c r="K62" s="68">
        <v>52772294</v>
      </c>
      <c r="L62" s="68">
        <v>203289592</v>
      </c>
      <c r="M62" s="68">
        <v>39971907</v>
      </c>
      <c r="N62" s="68">
        <v>19400126</v>
      </c>
      <c r="O62" s="68">
        <v>8408618</v>
      </c>
      <c r="P62" s="68">
        <v>5347086</v>
      </c>
      <c r="Q62" s="68"/>
      <c r="R62" s="68">
        <v>9032149194</v>
      </c>
      <c r="S62" s="5">
        <v>0.20924470493196329</v>
      </c>
      <c r="T62" s="5">
        <v>4.2031098894179761E-2</v>
      </c>
      <c r="U62" s="68">
        <v>9557816560</v>
      </c>
      <c r="V62" s="5">
        <v>0.19773652079800955</v>
      </c>
      <c r="W62" s="5">
        <v>3.9719443621546134E-2</v>
      </c>
    </row>
    <row r="63" spans="1:23">
      <c r="A63" s="88"/>
      <c r="B63" s="90"/>
      <c r="C63" s="88"/>
      <c r="D63" s="9"/>
      <c r="E63" s="9"/>
      <c r="F63" s="9"/>
      <c r="G63" s="9"/>
      <c r="H63" s="9"/>
      <c r="I63" s="9"/>
      <c r="J63" s="9"/>
      <c r="K63" s="9"/>
      <c r="L63" s="9"/>
      <c r="M63" s="9"/>
      <c r="N63" s="9"/>
      <c r="O63" s="9"/>
      <c r="P63" s="9"/>
      <c r="Q63" s="9"/>
      <c r="R63" s="9"/>
      <c r="S63" s="5"/>
      <c r="T63" s="5"/>
      <c r="U63" s="9"/>
      <c r="V63" s="5"/>
      <c r="W63" s="5"/>
    </row>
    <row r="64" spans="1:23" ht="13.5" customHeight="1">
      <c r="A64" s="284" t="s">
        <v>65</v>
      </c>
      <c r="B64" s="284"/>
      <c r="C64" s="284"/>
      <c r="D64" s="284"/>
      <c r="E64" s="284"/>
      <c r="F64" s="284"/>
      <c r="G64" s="284"/>
      <c r="H64" s="284"/>
      <c r="I64" s="284"/>
      <c r="J64" s="284"/>
      <c r="K64" s="284"/>
      <c r="L64" s="284"/>
      <c r="M64" s="284"/>
      <c r="N64" s="284"/>
    </row>
    <row r="65" spans="1:21" ht="14.25" customHeight="1">
      <c r="A65" s="285" t="s">
        <v>66</v>
      </c>
      <c r="B65" s="285"/>
      <c r="C65" s="285"/>
      <c r="D65" s="285"/>
      <c r="E65" s="285"/>
      <c r="F65" s="285"/>
      <c r="G65" s="285"/>
      <c r="H65" s="6"/>
      <c r="I65" s="6"/>
      <c r="J65" s="6"/>
      <c r="K65" s="6"/>
      <c r="L65" s="6"/>
      <c r="M65" s="6"/>
      <c r="N65" s="6"/>
      <c r="O65" s="6"/>
      <c r="P65" s="6"/>
      <c r="Q65" s="6"/>
      <c r="R65" s="6"/>
      <c r="U65" s="6"/>
    </row>
    <row r="66" spans="1:21" ht="16.5" customHeight="1">
      <c r="A66" s="286" t="s">
        <v>193</v>
      </c>
      <c r="B66" s="286"/>
      <c r="C66" s="286"/>
      <c r="D66" s="286"/>
      <c r="E66" s="286"/>
      <c r="F66" s="286"/>
      <c r="G66" s="286"/>
    </row>
    <row r="67" spans="1:21">
      <c r="D67" s="6"/>
    </row>
    <row r="68" spans="1:21" ht="15" customHeight="1">
      <c r="A68" s="287"/>
      <c r="B68" s="287"/>
      <c r="C68" s="287"/>
      <c r="D68" s="287"/>
      <c r="E68" s="287"/>
      <c r="F68" s="287"/>
      <c r="G68" s="287"/>
    </row>
    <row r="69" spans="1:21">
      <c r="A69" s="288"/>
      <c r="B69" s="288"/>
      <c r="C69" s="288"/>
      <c r="D69" s="288"/>
      <c r="E69" s="288"/>
      <c r="F69" s="288"/>
      <c r="G69" s="288"/>
      <c r="H69" s="288"/>
      <c r="I69" s="281"/>
    </row>
  </sheetData>
  <mergeCells count="5">
    <mergeCell ref="A64:N64"/>
    <mergeCell ref="A65:G65"/>
    <mergeCell ref="A66:G66"/>
    <mergeCell ref="A68:G68"/>
    <mergeCell ref="A69:H69"/>
  </mergeCells>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B1135A4D9E2EE4F8FB26F4503434327" ma:contentTypeVersion="12" ma:contentTypeDescription="Create a new document." ma:contentTypeScope="" ma:versionID="031c07f0c41cc7d3c012ee978e41b86c">
  <xsd:schema xmlns:xsd="http://www.w3.org/2001/XMLSchema" xmlns:xs="http://www.w3.org/2001/XMLSchema" xmlns:p="http://schemas.microsoft.com/office/2006/metadata/properties" xmlns:ns1="http://schemas.microsoft.com/sharepoint/v3" xmlns:ns2="http://schemas.microsoft.com/sharepoint/v4" targetNamespace="http://schemas.microsoft.com/office/2006/metadata/properties" ma:root="true" ma:fieldsID="01339fa69e9e4dce78c1a885076e1fcc" ns1:_="" ns2:_="">
    <xsd:import namespace="http://schemas.microsoft.com/sharepoint/v3"/>
    <xsd:import namespace="http://schemas.microsoft.com/sharepoint/v4"/>
    <xsd:element name="properties">
      <xsd:complexType>
        <xsd:sequence>
          <xsd:element name="documentManagement">
            <xsd:complexType>
              <xsd:all>
                <xsd:element ref="ns2:CopyToStateLib" minOccurs="0"/>
                <xsd:element ref="ns2:DocumentLocale" minOccurs="0"/>
                <xsd:element ref="ns2:Metadata" minOccurs="0"/>
                <xsd:element ref="ns2:RetentionPeriodDate" minOccurs="0"/>
                <xsd:element ref="ns1:RoutingRuleDescrip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2" ma:displayName="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CopyToStateLib" ma:index="8" nillable="true" ma:displayName="Copy To State Library" ma:default="0" ma:internalName="CopyToStateLib">
      <xsd:simpleType>
        <xsd:restriction base="dms:Boolean"/>
      </xsd:simpleType>
    </xsd:element>
    <xsd:element name="DocumentLocale" ma:index="9" nillable="true" ma:displayName="Locale" ma:default="en" ma:internalName="DocumentLocale">
      <xsd:simpleType>
        <xsd:restriction base="dms:Text">
          <xsd:maxLength value="10"/>
        </xsd:restriction>
      </xsd:simpleType>
    </xsd:element>
    <xsd:element name="Metadata" ma:index="10" nillable="true" ma:displayName="Metadata" ma:internalName="Metadata">
      <xsd:simpleType>
        <xsd:restriction base="dms:Note"/>
      </xsd:simpleType>
    </xsd:element>
    <xsd:element name="RetentionPeriodDate" ma:index="11" nillable="true" ma:displayName="Retention Period Date" ma:format="DateOnly" ma:internalName="RetentionPerio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13"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Props1.xml><?xml version="1.0" encoding="utf-8"?>
<ds:datastoreItem xmlns:ds="http://schemas.openxmlformats.org/officeDocument/2006/customXml" ds:itemID="{ACFB5454-8737-4B59-A24E-CF029D911A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9E31BC-F082-4690-9505-D9ED63493718}">
  <ds:schemaRefs>
    <ds:schemaRef ds:uri="http://schemas.microsoft.com/sharepoint/v3/contenttype/forms"/>
  </ds:schemaRefs>
</ds:datastoreItem>
</file>

<file path=customXml/itemProps3.xml><?xml version="1.0" encoding="utf-8"?>
<ds:datastoreItem xmlns:ds="http://schemas.openxmlformats.org/officeDocument/2006/customXml" ds:itemID="{021F28F9-B84D-4B23-82A8-34158F11894B}">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 Online</Application>
  <Manager/>
  <Company>Oregon DHS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SANNA Paulos</dc:creator>
  <cp:keywords/>
  <dc:description/>
  <cp:lastModifiedBy>Kathryn Thomsen</cp:lastModifiedBy>
  <cp:revision/>
  <dcterms:created xsi:type="dcterms:W3CDTF">2015-10-20T21:45:40Z</dcterms:created>
  <dcterms:modified xsi:type="dcterms:W3CDTF">2015-12-15T18:35:52Z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Locale">
    <vt:lpwstr>en</vt:lpwstr>
  </property>
  <property fmtid="{D5CDD505-2E9C-101B-9397-08002B2CF9AE}" pid="3" name="CopyToStateLib">
    <vt:lpwstr>0</vt:lpwstr>
  </property>
  <property fmtid="{D5CDD505-2E9C-101B-9397-08002B2CF9AE}" pid="4" name="Metadata">
    <vt:lpwstr/>
  </property>
  <property fmtid="{D5CDD505-2E9C-101B-9397-08002B2CF9AE}" pid="5" name="RoutingRuleDescription">
    <vt:lpwstr>2014 CBR Summary</vt:lpwstr>
  </property>
</Properties>
</file>