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3575" windowHeight="9855" activeTab="1"/>
  </bookViews>
  <sheets>
    <sheet name="FCHP 2009-08 Ranked" sheetId="1" r:id="rId1"/>
    <sheet name="FCHP 2009-08 Unranked" sheetId="2" r:id="rId2"/>
    <sheet name="DCO 2009 2008 rank" sheetId="3" r:id="rId3"/>
    <sheet name="DCO 2009 2008 unrank" sheetId="4" r:id="rId4"/>
  </sheets>
  <definedNames>
    <definedName name="_xlnm.Print_Area" localSheetId="0">'FCHP 2009-08 Ranked'!$A$1:$T$65</definedName>
    <definedName name="_xlnm.Print_Area" localSheetId="1">'FCHP 2009-08 Unranked'!$A$1:$M$62</definedName>
  </definedNames>
  <calcPr fullCalcOnLoad="1"/>
</workbook>
</file>

<file path=xl/comments2.xml><?xml version="1.0" encoding="utf-8"?>
<comments xmlns="http://schemas.openxmlformats.org/spreadsheetml/2006/main">
  <authors>
    <author>Department of Human Services</author>
  </authors>
  <commentList>
    <comment ref="K29" authorId="0">
      <text>
        <r>
          <rPr>
            <b/>
            <sz val="8"/>
            <rFont val="Tahoma"/>
            <family val="0"/>
          </rPr>
          <t>Department of Human Services: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Department of Human Services: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<sst xmlns="http://schemas.openxmlformats.org/spreadsheetml/2006/main" count="620" uniqueCount="141">
  <si>
    <t xml:space="preserve">Total </t>
  </si>
  <si>
    <t>Financial Analysis of Dental Care Organizations (Excluding MultiCare Dental)</t>
  </si>
  <si>
    <t>ALL OF THE UNDERLYING DATA FOR THIS ANALYSIS IS FINANCIAL INFORMATION SELF-REPORTED BY THE DCO CONTRACTORS</t>
  </si>
  <si>
    <t>OHP Line</t>
  </si>
  <si>
    <t>(Taxable Plans)</t>
  </si>
  <si>
    <t>(Net of MCO Taxes</t>
  </si>
  <si>
    <t>(Revenues</t>
  </si>
  <si>
    <t xml:space="preserve">Medical </t>
  </si>
  <si>
    <t xml:space="preserve">Income Tax as a </t>
  </si>
  <si>
    <t>Ratio</t>
  </si>
  <si>
    <t>And Non-Medical</t>
  </si>
  <si>
    <t>less</t>
  </si>
  <si>
    <t>As a Pct. of</t>
  </si>
  <si>
    <t>Loss Ratio</t>
  </si>
  <si>
    <t xml:space="preserve">Percentage Of </t>
  </si>
  <si>
    <t>Contractor</t>
  </si>
  <si>
    <t>PLAN</t>
  </si>
  <si>
    <t>Revenues)</t>
  </si>
  <si>
    <t>Expenses *)</t>
  </si>
  <si>
    <t>Revenues</t>
  </si>
  <si>
    <t>(Unadjusted)</t>
  </si>
  <si>
    <t>Revenue</t>
  </si>
  <si>
    <t>Names</t>
  </si>
  <si>
    <t xml:space="preserve"> 31 = Advantage Dental</t>
  </si>
  <si>
    <t xml:space="preserve"> 3 = Managed Dental</t>
  </si>
  <si>
    <t xml:space="preserve"> 17 = Capitol Dental</t>
  </si>
  <si>
    <t xml:space="preserve"> 9 = ODS (dental)</t>
  </si>
  <si>
    <t xml:space="preserve"> 36 = Hayden Dentistry</t>
  </si>
  <si>
    <t xml:space="preserve"> 20 = Willamette Dental</t>
  </si>
  <si>
    <t>Median</t>
  </si>
  <si>
    <t>Average</t>
  </si>
  <si>
    <t xml:space="preserve">* Excluding MCO Tax </t>
  </si>
  <si>
    <t xml:space="preserve">   Expense</t>
  </si>
  <si>
    <t>Admin.</t>
  </si>
  <si>
    <t xml:space="preserve"> 33 = Access Dental</t>
  </si>
  <si>
    <t xml:space="preserve"> 39 = Family Dental</t>
  </si>
  <si>
    <t>Total Operating</t>
  </si>
  <si>
    <t>Net Operating</t>
  </si>
  <si>
    <t xml:space="preserve">Income </t>
  </si>
  <si>
    <t>Income</t>
  </si>
  <si>
    <t>Operating</t>
  </si>
  <si>
    <r>
      <t xml:space="preserve">For the Period From January 1 to December 31, </t>
    </r>
    <r>
      <rPr>
        <b/>
        <sz val="14"/>
        <rFont val="Arial"/>
        <family val="2"/>
      </rPr>
      <t>2009</t>
    </r>
  </si>
  <si>
    <r>
      <t xml:space="preserve">For the Period From January 1 to December 31, </t>
    </r>
    <r>
      <rPr>
        <b/>
        <sz val="14"/>
        <rFont val="Arial"/>
        <family val="2"/>
      </rPr>
      <t>2008</t>
    </r>
  </si>
  <si>
    <t>Unranked: Each contractor on its own row</t>
  </si>
  <si>
    <t xml:space="preserve">    Operating</t>
  </si>
  <si>
    <t>Wt. Ave.</t>
  </si>
  <si>
    <t>Expense</t>
  </si>
  <si>
    <t>Ranked Version</t>
  </si>
  <si>
    <t xml:space="preserve">  Managed Dental</t>
  </si>
  <si>
    <t xml:space="preserve"> ODS (dental)</t>
  </si>
  <si>
    <t xml:space="preserve"> Capitol Dental</t>
  </si>
  <si>
    <t xml:space="preserve"> Willamette Dental</t>
  </si>
  <si>
    <t xml:space="preserve"> Advantage Dental</t>
  </si>
  <si>
    <t xml:space="preserve"> Access Dental</t>
  </si>
  <si>
    <t xml:space="preserve"> Family Dental</t>
  </si>
  <si>
    <t>Total</t>
  </si>
  <si>
    <t>Wt. Av.     4.1%</t>
  </si>
  <si>
    <t>Median   3.1%</t>
  </si>
  <si>
    <t>Median  81.4%</t>
  </si>
  <si>
    <t>Median  16.4%</t>
  </si>
  <si>
    <t>Median        2.4%</t>
  </si>
  <si>
    <t xml:space="preserve"> Hayden Dentistry</t>
  </si>
  <si>
    <t xml:space="preserve"> Managed Dental</t>
  </si>
  <si>
    <t>Wt. Av.     2.4%</t>
  </si>
  <si>
    <t>Median    4.8%</t>
  </si>
  <si>
    <t>Median  79.1%</t>
  </si>
  <si>
    <t>Median   19.2%</t>
  </si>
  <si>
    <t>Median        2.9%</t>
  </si>
  <si>
    <t xml:space="preserve">* Excluding MCO </t>
  </si>
  <si>
    <t xml:space="preserve">  Tax Expense</t>
  </si>
  <si>
    <t xml:space="preserve">Financial Analysis of Fully-Capitated Health Plans </t>
  </si>
  <si>
    <t xml:space="preserve">Total Operating </t>
  </si>
  <si>
    <t xml:space="preserve">Net Operating </t>
  </si>
  <si>
    <t xml:space="preserve">   (Taxable Plans)</t>
  </si>
  <si>
    <t>Contractor Name</t>
  </si>
  <si>
    <t>Expenses )</t>
  </si>
  <si>
    <t>CareOregon *</t>
  </si>
  <si>
    <t>Cascade Comp. Care</t>
  </si>
  <si>
    <t>COIHS</t>
  </si>
  <si>
    <t>DCIPA</t>
  </si>
  <si>
    <t>DOCS</t>
  </si>
  <si>
    <t>FamilyCare</t>
  </si>
  <si>
    <t>IHN</t>
  </si>
  <si>
    <t>LIPA</t>
  </si>
  <si>
    <t>MPCHP</t>
  </si>
  <si>
    <t>MRIPA</t>
  </si>
  <si>
    <t>ODS (medical)</t>
  </si>
  <si>
    <t>OHMS</t>
  </si>
  <si>
    <t>Providence Health Assurance</t>
  </si>
  <si>
    <t>Tuality Health Alliance</t>
  </si>
  <si>
    <t>Wt. Ave.  0.6%</t>
  </si>
  <si>
    <t>Median   1.3%</t>
  </si>
  <si>
    <t>Median    89.2%</t>
  </si>
  <si>
    <t>Median   8.4%</t>
  </si>
  <si>
    <t>Median        0.8%</t>
  </si>
  <si>
    <t xml:space="preserve">                                                                                  * This table is greatly affected by the $21 million Premium Deficiency Reserve /Expense recorded by CareOregon in 2009.</t>
  </si>
  <si>
    <t>Total Revenues</t>
  </si>
  <si>
    <t xml:space="preserve">Net Income </t>
  </si>
  <si>
    <t>(Net of MCO Tax</t>
  </si>
  <si>
    <t>And Non-Med.</t>
  </si>
  <si>
    <t>CareOregon</t>
  </si>
  <si>
    <t>Wt. Ave.  3.4%</t>
  </si>
  <si>
    <t>Median   1.4%</t>
  </si>
  <si>
    <t>Median     90.1%</t>
  </si>
  <si>
    <t>Median   7.9%</t>
  </si>
  <si>
    <t>Median         0.4%</t>
  </si>
  <si>
    <r>
      <t xml:space="preserve">    For the Period From January 1 to December 31, </t>
    </r>
    <r>
      <rPr>
        <b/>
        <sz val="14"/>
        <rFont val="Arial"/>
        <family val="2"/>
      </rPr>
      <t>2009</t>
    </r>
  </si>
  <si>
    <r>
      <t xml:space="preserve">    For the Period From January 1 to December 31, </t>
    </r>
    <r>
      <rPr>
        <b/>
        <sz val="14"/>
        <rFont val="Arial"/>
        <family val="2"/>
      </rPr>
      <t>2008</t>
    </r>
  </si>
  <si>
    <t xml:space="preserve">               Ranked Version</t>
  </si>
  <si>
    <t>ALL OF THE UNDERLYING DATA FOR THIS ANALYSIS IS FINANCIAL INFORMATION SELF-REPORTED BY THE MCO CONTRACTORS</t>
  </si>
  <si>
    <t xml:space="preserve">Contractor </t>
  </si>
  <si>
    <t>J*</t>
  </si>
  <si>
    <t>E</t>
  </si>
  <si>
    <t>R</t>
  </si>
  <si>
    <t>A = IHN</t>
  </si>
  <si>
    <t>K</t>
  </si>
  <si>
    <t>B</t>
  </si>
  <si>
    <t>A</t>
  </si>
  <si>
    <t>F</t>
  </si>
  <si>
    <t>B = DCIPA</t>
  </si>
  <si>
    <t>P</t>
  </si>
  <si>
    <t>C = OHMS</t>
  </si>
  <si>
    <t>M</t>
  </si>
  <si>
    <t>H</t>
  </si>
  <si>
    <t>E = COIHS</t>
  </si>
  <si>
    <t>G</t>
  </si>
  <si>
    <t>C</t>
  </si>
  <si>
    <t>X</t>
  </si>
  <si>
    <t>F = Cascade Comp. Care</t>
  </si>
  <si>
    <t>J</t>
  </si>
  <si>
    <t>G = FamilyCare</t>
  </si>
  <si>
    <t>Q</t>
  </si>
  <si>
    <t>H = MRIPA</t>
  </si>
  <si>
    <t>J = CareOregon</t>
  </si>
  <si>
    <t>K = MPCHP</t>
  </si>
  <si>
    <t>M = Providence Health Assurance</t>
  </si>
  <si>
    <t>P = LIPA</t>
  </si>
  <si>
    <t>Q = Tuality Health Alliance</t>
  </si>
  <si>
    <t>R = DOCS</t>
  </si>
  <si>
    <t>X = ODS (health)</t>
  </si>
  <si>
    <t>*Note:  Bold "J" means the cell and the column are greatly affected by the $21 million Premium Deficiency Reserve/Expense recorded by CareOregon in 2009.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</si>
</sst>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_);\(0.0000\)"/>
    <numFmt numFmtId="167" formatCode="_(* #,##0.00000000_);_(* \(#,##0.00000000\);_(* &quot;-&quot;??_);_(@_)"/>
    <numFmt numFmtId="168" formatCode="00000"/>
    <numFmt numFmtId="169" formatCode="#,##0.0000_);\(#,##0.0000\)"/>
    <numFmt numFmtId="170" formatCode="_(* #,##0.0000_);_(* \(#,##0.0000\);_(* &quot;-&quot;????_);_(@_)"/>
    <numFmt numFmtId="171" formatCode="&quot;$&quot;#,##0.0000"/>
    <numFmt numFmtId="172" formatCode="#,##0.0000"/>
    <numFmt numFmtId="173" formatCode="0.000000000%"/>
    <numFmt numFmtId="174" formatCode="0.00000000%"/>
    <numFmt numFmtId="175" formatCode="#,##0.000"/>
    <numFmt numFmtId="176" formatCode="#,##0.0000000000"/>
    <numFmt numFmtId="177" formatCode="0.000%"/>
    <numFmt numFmtId="178" formatCode="_(* #,##0.000_);_(* \(#,##0.000\);_(* &quot;-&quot;???_);_(@_)"/>
    <numFmt numFmtId="179" formatCode="_(* #,##0.0_);_(* \(#,##0.0\);_(* &quot;-&quot;?_);_(@_)"/>
    <numFmt numFmtId="180" formatCode="0.0%"/>
    <numFmt numFmtId="181" formatCode="0.0000"/>
    <numFmt numFmtId="182" formatCode="0.0"/>
    <numFmt numFmtId="183" formatCode="[$-409]dddd\,\ mmmm\ dd\,\ yyyy"/>
    <numFmt numFmtId="184" formatCode="#,##0.0_);\(#,##0.0\)"/>
  </numFmts>
  <fonts count="19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sz val="14"/>
      <name val="Arial"/>
      <family val="0"/>
    </font>
    <font>
      <sz val="14"/>
      <name val="@Batang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i/>
      <sz val="14"/>
      <name val="Franklin Gothic Medium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9" fillId="2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 quotePrefix="1">
      <alignment horizontal="center"/>
    </xf>
    <xf numFmtId="180" fontId="11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7" fontId="6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37" fontId="6" fillId="0" borderId="0" xfId="17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37" fontId="6" fillId="2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Alignment="1">
      <alignment/>
    </xf>
    <xf numFmtId="180" fontId="9" fillId="0" borderId="1" xfId="0" applyNumberFormat="1" applyFont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 quotePrefix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41" fontId="9" fillId="3" borderId="0" xfId="0" applyNumberFormat="1" applyFont="1" applyFill="1" applyAlignment="1">
      <alignment/>
    </xf>
    <xf numFmtId="41" fontId="9" fillId="2" borderId="0" xfId="0" applyNumberFormat="1" applyFont="1" applyFill="1" applyBorder="1" applyAlignment="1">
      <alignment/>
    </xf>
    <xf numFmtId="41" fontId="9" fillId="3" borderId="0" xfId="0" applyNumberFormat="1" applyFont="1" applyFill="1" applyAlignment="1">
      <alignment/>
    </xf>
    <xf numFmtId="180" fontId="9" fillId="3" borderId="0" xfId="0" applyNumberFormat="1" applyFont="1" applyFill="1" applyAlignment="1">
      <alignment/>
    </xf>
    <xf numFmtId="180" fontId="9" fillId="2" borderId="0" xfId="0" applyNumberFormat="1" applyFont="1" applyFill="1" applyAlignment="1">
      <alignment/>
    </xf>
    <xf numFmtId="180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/>
    </xf>
    <xf numFmtId="0" fontId="9" fillId="0" borderId="0" xfId="0" applyFont="1" applyAlignment="1">
      <alignment horizontal="left"/>
    </xf>
    <xf numFmtId="41" fontId="9" fillId="0" borderId="0" xfId="0" applyNumberFormat="1" applyFont="1" applyAlignment="1">
      <alignment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41" fontId="9" fillId="0" borderId="0" xfId="0" applyNumberFormat="1" applyFont="1" applyFill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41" fontId="9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 quotePrefix="1">
      <alignment horizontal="center"/>
    </xf>
    <xf numFmtId="41" fontId="9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41" fontId="6" fillId="3" borderId="0" xfId="0" applyNumberFormat="1" applyFont="1" applyFill="1" applyAlignment="1">
      <alignment horizontal="center"/>
    </xf>
    <xf numFmtId="41" fontId="9" fillId="3" borderId="0" xfId="0" applyNumberFormat="1" applyFont="1" applyFill="1" applyBorder="1" applyAlignment="1">
      <alignment/>
    </xf>
    <xf numFmtId="41" fontId="6" fillId="3" borderId="0" xfId="0" applyNumberFormat="1" applyFont="1" applyFill="1" applyAlignment="1" quotePrefix="1">
      <alignment horizontal="center"/>
    </xf>
    <xf numFmtId="41" fontId="6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2" xfId="0" applyFont="1" applyBorder="1" applyAlignment="1">
      <alignment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0" fontId="6" fillId="0" borderId="3" xfId="0" applyFont="1" applyBorder="1" applyAlignment="1">
      <alignment horizontal="center"/>
    </xf>
    <xf numFmtId="41" fontId="9" fillId="0" borderId="3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9" fillId="2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Fill="1" applyBorder="1" applyAlignment="1">
      <alignment/>
    </xf>
    <xf numFmtId="180" fontId="9" fillId="2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 horizontal="right"/>
    </xf>
    <xf numFmtId="180" fontId="6" fillId="0" borderId="0" xfId="0" applyNumberFormat="1" applyFont="1" applyAlignment="1">
      <alignment horizontal="left"/>
    </xf>
    <xf numFmtId="41" fontId="6" fillId="0" borderId="0" xfId="0" applyNumberFormat="1" applyFont="1" applyAlignment="1" quotePrefix="1">
      <alignment/>
    </xf>
    <xf numFmtId="41" fontId="6" fillId="0" borderId="0" xfId="0" applyNumberFormat="1" applyFont="1" applyAlignment="1" quotePrefix="1">
      <alignment horizontal="center"/>
    </xf>
    <xf numFmtId="41" fontId="9" fillId="0" borderId="2" xfId="0" applyNumberFormat="1" applyFont="1" applyFill="1" applyBorder="1" applyAlignment="1">
      <alignment/>
    </xf>
    <xf numFmtId="41" fontId="11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41" fontId="6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 quotePrefix="1">
      <alignment/>
    </xf>
    <xf numFmtId="37" fontId="11" fillId="0" borderId="0" xfId="0" applyNumberFormat="1" applyFont="1" applyFill="1" applyBorder="1" applyAlignment="1" quotePrefix="1">
      <alignment horizontal="center"/>
    </xf>
    <xf numFmtId="180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37" fontId="9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9" fillId="0" borderId="2" xfId="0" applyFont="1" applyBorder="1" applyAlignment="1">
      <alignment/>
    </xf>
    <xf numFmtId="179" fontId="6" fillId="0" borderId="0" xfId="0" applyNumberFormat="1" applyFont="1" applyAlignment="1">
      <alignment horizontal="center"/>
    </xf>
    <xf numFmtId="37" fontId="9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 quotePrefix="1">
      <alignment horizontal="center"/>
    </xf>
    <xf numFmtId="41" fontId="12" fillId="0" borderId="0" xfId="0" applyNumberFormat="1" applyFont="1" applyFill="1" applyBorder="1" applyAlignment="1">
      <alignment/>
    </xf>
    <xf numFmtId="0" fontId="6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0"/>
  <sheetViews>
    <sheetView workbookViewId="0" topLeftCell="A10">
      <selection activeCell="D36" sqref="D36"/>
    </sheetView>
  </sheetViews>
  <sheetFormatPr defaultColWidth="9.140625" defaultRowHeight="12.75"/>
  <cols>
    <col min="1" max="1" width="11.57421875" style="3" customWidth="1"/>
    <col min="2" max="2" width="26.8515625" style="3" customWidth="1"/>
    <col min="3" max="3" width="1.28515625" style="3" customWidth="1"/>
    <col min="4" max="4" width="12.140625" style="153" customWidth="1"/>
    <col min="5" max="5" width="20.7109375" style="3" customWidth="1"/>
    <col min="6" max="6" width="1.28515625" style="3" customWidth="1"/>
    <col min="7" max="7" width="11.28125" style="3" customWidth="1"/>
    <col min="8" max="8" width="21.421875" style="3" customWidth="1"/>
    <col min="9" max="9" width="1.28515625" style="3" customWidth="1"/>
    <col min="10" max="10" width="11.421875" style="3" customWidth="1"/>
    <col min="11" max="11" width="17.57421875" style="3" customWidth="1"/>
    <col min="12" max="12" width="1.1484375" style="3" customWidth="1"/>
    <col min="13" max="13" width="11.28125" style="3" customWidth="1"/>
    <col min="14" max="14" width="13.7109375" style="3" customWidth="1"/>
    <col min="15" max="15" width="1.28515625" style="3" customWidth="1"/>
    <col min="16" max="16" width="12.421875" style="3" customWidth="1"/>
    <col min="17" max="17" width="17.140625" style="3" customWidth="1"/>
    <col min="18" max="18" width="3.140625" style="3" customWidth="1"/>
    <col min="19" max="19" width="1.28515625" style="3" customWidth="1"/>
    <col min="20" max="20" width="42.28125" style="3" customWidth="1"/>
    <col min="21" max="21" width="19.00390625" style="3" customWidth="1"/>
    <col min="22" max="16384" width="9.140625" style="3" customWidth="1"/>
  </cols>
  <sheetData>
    <row r="1" spans="1:20" ht="20.25">
      <c r="A1" s="154" t="s">
        <v>108</v>
      </c>
      <c r="B1" s="6"/>
      <c r="C1" s="4"/>
      <c r="D1" s="155"/>
      <c r="E1" s="4"/>
      <c r="F1" s="4"/>
      <c r="G1" s="15"/>
      <c r="H1" s="4"/>
      <c r="I1" s="4"/>
      <c r="J1" s="15"/>
      <c r="K1" s="6"/>
      <c r="L1" s="5"/>
      <c r="M1" s="6"/>
      <c r="N1" s="6"/>
      <c r="O1" s="6"/>
      <c r="P1" s="5"/>
      <c r="Q1" s="6"/>
      <c r="R1" s="6"/>
      <c r="S1" s="6"/>
      <c r="T1" s="6"/>
    </row>
    <row r="2" spans="1:20" ht="18">
      <c r="A2" s="12"/>
      <c r="C2" s="6"/>
      <c r="D2" s="8" t="s">
        <v>70</v>
      </c>
      <c r="E2" s="6"/>
      <c r="F2" s="6"/>
      <c r="G2" s="5"/>
      <c r="H2" s="6"/>
      <c r="I2" s="9"/>
      <c r="J2" s="19"/>
      <c r="K2" s="9"/>
      <c r="L2" s="9"/>
      <c r="M2" s="5"/>
      <c r="N2" s="6"/>
      <c r="O2" s="6"/>
      <c r="P2" s="5"/>
      <c r="Q2" s="6"/>
      <c r="R2" s="6"/>
      <c r="S2" s="6"/>
      <c r="T2" s="6"/>
    </row>
    <row r="3" spans="1:20" ht="18">
      <c r="A3" s="12"/>
      <c r="C3" s="6"/>
      <c r="D3" s="9" t="s">
        <v>41</v>
      </c>
      <c r="E3" s="6"/>
      <c r="F3" s="6"/>
      <c r="G3" s="5"/>
      <c r="H3" s="9"/>
      <c r="I3" s="9"/>
      <c r="J3" s="19"/>
      <c r="K3" s="9"/>
      <c r="L3" s="9"/>
      <c r="M3" s="5"/>
      <c r="N3" s="6"/>
      <c r="O3" s="6"/>
      <c r="P3" s="5"/>
      <c r="Q3" s="6"/>
      <c r="R3" s="6"/>
      <c r="S3" s="6"/>
      <c r="T3" s="6"/>
    </row>
    <row r="4" spans="1:20" ht="18">
      <c r="A4" s="7" t="s">
        <v>109</v>
      </c>
      <c r="B4" s="6"/>
      <c r="C4" s="6"/>
      <c r="D4" s="67"/>
      <c r="E4" s="6"/>
      <c r="F4" s="6"/>
      <c r="G4" s="5"/>
      <c r="H4" s="9"/>
      <c r="I4" s="9"/>
      <c r="J4" s="19"/>
      <c r="K4" s="9"/>
      <c r="L4" s="9"/>
      <c r="M4" s="5"/>
      <c r="N4" s="6"/>
      <c r="O4" s="6"/>
      <c r="P4" s="5"/>
      <c r="Q4" s="6"/>
      <c r="R4" s="6"/>
      <c r="S4" s="6"/>
      <c r="T4" s="6"/>
    </row>
    <row r="5" spans="1:20" ht="18" customHeight="1">
      <c r="A5" s="7"/>
      <c r="B5" s="6"/>
      <c r="C5" s="6"/>
      <c r="D5" s="67"/>
      <c r="E5" s="6"/>
      <c r="F5" s="6"/>
      <c r="G5" s="5"/>
      <c r="H5" s="9"/>
      <c r="I5" s="9"/>
      <c r="J5" s="19"/>
      <c r="K5" s="9"/>
      <c r="L5" s="9"/>
      <c r="M5" s="5"/>
      <c r="N5" s="6"/>
      <c r="O5" s="6"/>
      <c r="P5" s="5"/>
      <c r="Q5" s="6"/>
      <c r="R5" s="6"/>
      <c r="S5" s="6"/>
      <c r="T5" s="6"/>
    </row>
    <row r="6" spans="1:20" ht="18" customHeight="1">
      <c r="A6" s="12"/>
      <c r="B6" s="11" t="s">
        <v>3</v>
      </c>
      <c r="C6" s="9"/>
      <c r="D6" s="53"/>
      <c r="E6" s="11" t="s">
        <v>3</v>
      </c>
      <c r="F6" s="9"/>
      <c r="G6" s="19"/>
      <c r="H6" s="11" t="s">
        <v>3</v>
      </c>
      <c r="I6" s="9"/>
      <c r="J6" s="19"/>
      <c r="K6" s="11" t="s">
        <v>3</v>
      </c>
      <c r="L6" s="9"/>
      <c r="M6" s="5"/>
      <c r="N6" s="11" t="s">
        <v>3</v>
      </c>
      <c r="O6" s="9"/>
      <c r="P6" s="5"/>
      <c r="Q6" s="11" t="s">
        <v>3</v>
      </c>
      <c r="R6" s="6"/>
      <c r="S6" s="9"/>
      <c r="T6" s="6"/>
    </row>
    <row r="7" spans="2:8" ht="18">
      <c r="B7" s="12" t="s">
        <v>71</v>
      </c>
      <c r="D7" s="3"/>
      <c r="E7" s="12" t="s">
        <v>72</v>
      </c>
      <c r="H7" s="12" t="s">
        <v>72</v>
      </c>
    </row>
    <row r="8" spans="1:20" ht="18">
      <c r="A8" s="12"/>
      <c r="B8" s="15" t="s">
        <v>19</v>
      </c>
      <c r="C8" s="17"/>
      <c r="D8" s="145"/>
      <c r="E8" s="15" t="s">
        <v>39</v>
      </c>
      <c r="F8" s="17"/>
      <c r="G8" s="19"/>
      <c r="H8" s="15" t="s">
        <v>39</v>
      </c>
      <c r="I8" s="17"/>
      <c r="J8" s="19"/>
      <c r="K8" s="6"/>
      <c r="L8" s="13"/>
      <c r="M8" s="5"/>
      <c r="N8" s="6"/>
      <c r="O8" s="13"/>
      <c r="P8" s="19"/>
      <c r="Q8" s="12" t="s">
        <v>73</v>
      </c>
      <c r="R8" s="6"/>
      <c r="S8" s="13"/>
      <c r="T8" s="6"/>
    </row>
    <row r="9" spans="1:20" ht="18">
      <c r="A9" s="12"/>
      <c r="B9" s="12" t="s">
        <v>5</v>
      </c>
      <c r="C9" s="17"/>
      <c r="D9" s="145"/>
      <c r="E9" s="21" t="s">
        <v>6</v>
      </c>
      <c r="F9" s="17"/>
      <c r="G9" s="19"/>
      <c r="H9" s="12" t="s">
        <v>12</v>
      </c>
      <c r="I9" s="17"/>
      <c r="J9" s="19"/>
      <c r="K9" s="15" t="s">
        <v>7</v>
      </c>
      <c r="L9" s="13"/>
      <c r="M9" s="5"/>
      <c r="N9" s="15" t="s">
        <v>33</v>
      </c>
      <c r="O9" s="13"/>
      <c r="P9" s="19"/>
      <c r="Q9" s="12" t="s">
        <v>8</v>
      </c>
      <c r="R9" s="6"/>
      <c r="S9" s="13"/>
      <c r="T9" s="6"/>
    </row>
    <row r="10" spans="1:20" ht="18">
      <c r="A10" s="12"/>
      <c r="B10" s="12" t="s">
        <v>10</v>
      </c>
      <c r="C10" s="17"/>
      <c r="D10" s="145"/>
      <c r="E10" s="21" t="s">
        <v>11</v>
      </c>
      <c r="F10" s="17"/>
      <c r="G10" s="19"/>
      <c r="H10" s="15" t="s">
        <v>40</v>
      </c>
      <c r="I10" s="17"/>
      <c r="J10" s="19"/>
      <c r="K10" s="15" t="s">
        <v>13</v>
      </c>
      <c r="L10" s="13"/>
      <c r="M10" s="5"/>
      <c r="N10" s="15" t="s">
        <v>46</v>
      </c>
      <c r="O10" s="13"/>
      <c r="P10" s="5"/>
      <c r="Q10" s="12" t="s">
        <v>14</v>
      </c>
      <c r="R10" s="6"/>
      <c r="S10" s="13"/>
      <c r="T10" s="15" t="s">
        <v>110</v>
      </c>
    </row>
    <row r="11" spans="1:20" ht="18">
      <c r="A11" s="12" t="s">
        <v>16</v>
      </c>
      <c r="B11" s="21" t="s">
        <v>17</v>
      </c>
      <c r="C11" s="22"/>
      <c r="D11" s="12" t="s">
        <v>16</v>
      </c>
      <c r="E11" s="46" t="s">
        <v>75</v>
      </c>
      <c r="F11" s="22"/>
      <c r="G11" s="12" t="s">
        <v>16</v>
      </c>
      <c r="H11" s="24" t="s">
        <v>19</v>
      </c>
      <c r="I11" s="17"/>
      <c r="J11" s="12" t="s">
        <v>16</v>
      </c>
      <c r="K11" s="15" t="s">
        <v>20</v>
      </c>
      <c r="L11" s="13"/>
      <c r="M11" s="12" t="s">
        <v>16</v>
      </c>
      <c r="N11" s="21" t="s">
        <v>9</v>
      </c>
      <c r="O11" s="13"/>
      <c r="P11" s="12" t="s">
        <v>16</v>
      </c>
      <c r="Q11" s="12" t="s">
        <v>21</v>
      </c>
      <c r="R11" s="6"/>
      <c r="S11" s="13"/>
      <c r="T11" s="21" t="s">
        <v>22</v>
      </c>
    </row>
    <row r="12" spans="1:20" ht="15" customHeight="1">
      <c r="A12" s="71"/>
      <c r="B12" s="6"/>
      <c r="C12" s="22"/>
      <c r="D12" s="156"/>
      <c r="E12" s="4"/>
      <c r="F12" s="22"/>
      <c r="G12" s="15"/>
      <c r="H12" s="4"/>
      <c r="I12" s="17"/>
      <c r="J12" s="15"/>
      <c r="K12" s="6"/>
      <c r="L12" s="13"/>
      <c r="M12" s="6"/>
      <c r="N12" s="6"/>
      <c r="O12" s="13"/>
      <c r="P12" s="5"/>
      <c r="Q12" s="6"/>
      <c r="R12" s="6"/>
      <c r="S12" s="13"/>
      <c r="T12" s="6"/>
    </row>
    <row r="13" spans="1:20" ht="17.25" customHeight="1">
      <c r="A13" s="96" t="s">
        <v>111</v>
      </c>
      <c r="B13" s="89">
        <v>351326428</v>
      </c>
      <c r="C13" s="22"/>
      <c r="D13" s="5" t="s">
        <v>112</v>
      </c>
      <c r="E13" s="25">
        <v>7082741</v>
      </c>
      <c r="F13" s="22"/>
      <c r="G13" s="5" t="s">
        <v>112</v>
      </c>
      <c r="H13" s="44">
        <v>0.097</v>
      </c>
      <c r="I13" s="17"/>
      <c r="J13" s="96" t="s">
        <v>111</v>
      </c>
      <c r="K13" s="64">
        <v>0.951</v>
      </c>
      <c r="L13" s="13"/>
      <c r="M13" s="5" t="s">
        <v>113</v>
      </c>
      <c r="N13" s="44">
        <v>0.047</v>
      </c>
      <c r="O13" s="13"/>
      <c r="P13" s="5" t="s">
        <v>113</v>
      </c>
      <c r="Q13" s="44">
        <v>0.024</v>
      </c>
      <c r="R13" s="6"/>
      <c r="S13" s="13"/>
      <c r="T13" s="6" t="s">
        <v>114</v>
      </c>
    </row>
    <row r="14" spans="1:20" ht="17.25" customHeight="1">
      <c r="A14" s="5" t="s">
        <v>115</v>
      </c>
      <c r="B14" s="107">
        <v>125886077</v>
      </c>
      <c r="C14" s="22"/>
      <c r="D14" s="5" t="s">
        <v>115</v>
      </c>
      <c r="E14" s="25">
        <v>2349287</v>
      </c>
      <c r="F14" s="22"/>
      <c r="G14" s="5" t="s">
        <v>116</v>
      </c>
      <c r="H14" s="44">
        <v>0.039</v>
      </c>
      <c r="I14" s="17"/>
      <c r="J14" s="5" t="s">
        <v>117</v>
      </c>
      <c r="K14" s="44">
        <v>0.924</v>
      </c>
      <c r="L14" s="13"/>
      <c r="M14" s="5" t="s">
        <v>112</v>
      </c>
      <c r="N14" s="44">
        <v>0.051</v>
      </c>
      <c r="O14" s="13"/>
      <c r="P14" s="5" t="s">
        <v>118</v>
      </c>
      <c r="Q14" s="44">
        <v>0.013</v>
      </c>
      <c r="R14" s="6"/>
      <c r="S14" s="13"/>
      <c r="T14" s="6" t="s">
        <v>119</v>
      </c>
    </row>
    <row r="15" spans="1:20" ht="17.25" customHeight="1">
      <c r="A15" s="5" t="s">
        <v>120</v>
      </c>
      <c r="B15" s="107">
        <v>104191984</v>
      </c>
      <c r="C15" s="22"/>
      <c r="D15" s="5" t="s">
        <v>116</v>
      </c>
      <c r="E15" s="25">
        <v>1909345</v>
      </c>
      <c r="F15" s="22"/>
      <c r="G15" s="5" t="s">
        <v>113</v>
      </c>
      <c r="H15" s="44">
        <v>0.037</v>
      </c>
      <c r="I15" s="17"/>
      <c r="J15" s="5" t="s">
        <v>120</v>
      </c>
      <c r="K15" s="44">
        <v>0.91</v>
      </c>
      <c r="L15" s="13"/>
      <c r="M15" s="5" t="s">
        <v>117</v>
      </c>
      <c r="N15" s="44">
        <v>0.067</v>
      </c>
      <c r="O15" s="13"/>
      <c r="P15" s="5" t="s">
        <v>112</v>
      </c>
      <c r="Q15" s="44">
        <v>0.011</v>
      </c>
      <c r="R15" s="6"/>
      <c r="S15" s="13"/>
      <c r="T15" s="6" t="s">
        <v>121</v>
      </c>
    </row>
    <row r="16" spans="1:20" ht="15" customHeight="1">
      <c r="A16" s="5" t="s">
        <v>112</v>
      </c>
      <c r="B16" s="107">
        <v>72928301</v>
      </c>
      <c r="C16" s="22"/>
      <c r="D16" s="5" t="s">
        <v>122</v>
      </c>
      <c r="E16" s="25">
        <v>1245361</v>
      </c>
      <c r="F16" s="22"/>
      <c r="G16" s="5" t="s">
        <v>123</v>
      </c>
      <c r="H16" s="44">
        <v>0.025</v>
      </c>
      <c r="I16" s="17"/>
      <c r="J16" s="5" t="s">
        <v>115</v>
      </c>
      <c r="K16" s="44">
        <v>0.91</v>
      </c>
      <c r="L16" s="13"/>
      <c r="M16" s="5" t="s">
        <v>115</v>
      </c>
      <c r="N16" s="44">
        <v>0.072</v>
      </c>
      <c r="O16" s="13"/>
      <c r="P16" s="56" t="s">
        <v>120</v>
      </c>
      <c r="Q16" s="26">
        <v>0.004</v>
      </c>
      <c r="R16" s="6"/>
      <c r="S16" s="13"/>
      <c r="T16" s="3" t="s">
        <v>124</v>
      </c>
    </row>
    <row r="17" spans="1:20" ht="15" customHeight="1">
      <c r="A17" s="5" t="s">
        <v>125</v>
      </c>
      <c r="B17" s="107">
        <v>69690030</v>
      </c>
      <c r="C17" s="22"/>
      <c r="D17" s="5" t="s">
        <v>113</v>
      </c>
      <c r="E17" s="25">
        <v>1124376</v>
      </c>
      <c r="F17" s="22"/>
      <c r="G17" s="5" t="s">
        <v>122</v>
      </c>
      <c r="H17" s="44">
        <v>0.025</v>
      </c>
      <c r="I17" s="17"/>
      <c r="J17" s="5" t="s">
        <v>126</v>
      </c>
      <c r="K17" s="44">
        <v>0.905</v>
      </c>
      <c r="L17" s="13"/>
      <c r="M17" s="5" t="s">
        <v>122</v>
      </c>
      <c r="N17" s="44">
        <v>0.073</v>
      </c>
      <c r="O17" s="13"/>
      <c r="P17" s="56" t="s">
        <v>127</v>
      </c>
      <c r="Q17" s="26">
        <v>-0.012</v>
      </c>
      <c r="R17" s="6"/>
      <c r="S17" s="13"/>
      <c r="T17" s="3" t="s">
        <v>128</v>
      </c>
    </row>
    <row r="18" spans="1:20" ht="15" customHeight="1">
      <c r="A18" s="5" t="s">
        <v>117</v>
      </c>
      <c r="B18" s="107">
        <v>61382089</v>
      </c>
      <c r="C18" s="22"/>
      <c r="D18" s="5" t="s">
        <v>123</v>
      </c>
      <c r="E18" s="25">
        <v>1080744</v>
      </c>
      <c r="F18" s="22"/>
      <c r="G18" s="5" t="s">
        <v>115</v>
      </c>
      <c r="H18" s="44">
        <v>0.019</v>
      </c>
      <c r="I18" s="17"/>
      <c r="J18" s="5" t="s">
        <v>122</v>
      </c>
      <c r="K18" s="44">
        <v>0.902</v>
      </c>
      <c r="L18" s="13"/>
      <c r="M18" s="14" t="s">
        <v>129</v>
      </c>
      <c r="N18" s="83">
        <v>0.078</v>
      </c>
      <c r="O18" s="13"/>
      <c r="P18" s="56" t="s">
        <v>123</v>
      </c>
      <c r="Q18" s="26">
        <v>-0.019</v>
      </c>
      <c r="R18" s="6"/>
      <c r="S18" s="13"/>
      <c r="T18" s="6" t="s">
        <v>130</v>
      </c>
    </row>
    <row r="19" spans="1:20" ht="15" customHeight="1">
      <c r="A19" s="5" t="s">
        <v>122</v>
      </c>
      <c r="B19" s="107">
        <v>49862512</v>
      </c>
      <c r="C19" s="22"/>
      <c r="D19" s="5" t="s">
        <v>117</v>
      </c>
      <c r="E19" s="25">
        <v>552937</v>
      </c>
      <c r="F19" s="22"/>
      <c r="G19" s="5" t="s">
        <v>118</v>
      </c>
      <c r="H19" s="44">
        <v>0.017</v>
      </c>
      <c r="I19" s="17"/>
      <c r="J19" s="5" t="s">
        <v>131</v>
      </c>
      <c r="K19" s="44">
        <v>0.892</v>
      </c>
      <c r="L19" s="13"/>
      <c r="M19" s="5" t="s">
        <v>120</v>
      </c>
      <c r="N19" s="44">
        <v>0.082</v>
      </c>
      <c r="O19" s="13"/>
      <c r="R19" s="6"/>
      <c r="S19" s="13"/>
      <c r="T19" s="6" t="s">
        <v>132</v>
      </c>
    </row>
    <row r="20" spans="1:20" ht="15.75" customHeight="1">
      <c r="A20" s="5" t="s">
        <v>116</v>
      </c>
      <c r="B20" s="107">
        <v>48550357</v>
      </c>
      <c r="C20" s="22"/>
      <c r="D20" s="5" t="s">
        <v>120</v>
      </c>
      <c r="E20" s="25">
        <v>435451</v>
      </c>
      <c r="F20" s="22"/>
      <c r="G20" s="5" t="s">
        <v>117</v>
      </c>
      <c r="H20" s="44">
        <v>0.009</v>
      </c>
      <c r="I20" s="17"/>
      <c r="J20" s="5" t="s">
        <v>113</v>
      </c>
      <c r="K20" s="44">
        <v>0.891</v>
      </c>
      <c r="L20" s="13"/>
      <c r="M20" s="5" t="s">
        <v>126</v>
      </c>
      <c r="N20" s="44">
        <v>0.086</v>
      </c>
      <c r="O20" s="13"/>
      <c r="R20" s="6"/>
      <c r="S20" s="13"/>
      <c r="T20" s="3" t="s">
        <v>133</v>
      </c>
    </row>
    <row r="21" spans="1:20" ht="15" customHeight="1">
      <c r="A21" s="5" t="s">
        <v>123</v>
      </c>
      <c r="B21" s="107">
        <v>42638922</v>
      </c>
      <c r="C21" s="22"/>
      <c r="D21" s="5" t="s">
        <v>118</v>
      </c>
      <c r="E21" s="25">
        <v>394519</v>
      </c>
      <c r="F21" s="22"/>
      <c r="G21" s="5" t="s">
        <v>126</v>
      </c>
      <c r="H21" s="44">
        <v>0.009</v>
      </c>
      <c r="I21" s="17"/>
      <c r="J21" s="5" t="s">
        <v>125</v>
      </c>
      <c r="K21" s="44">
        <v>0.883</v>
      </c>
      <c r="L21" s="13"/>
      <c r="M21" s="5" t="s">
        <v>118</v>
      </c>
      <c r="N21" s="44">
        <v>0.093</v>
      </c>
      <c r="O21" s="13"/>
      <c r="P21" s="5"/>
      <c r="Q21" s="44"/>
      <c r="R21" s="6"/>
      <c r="S21" s="13"/>
      <c r="T21" s="6" t="s">
        <v>134</v>
      </c>
    </row>
    <row r="22" spans="1:20" ht="15" customHeight="1">
      <c r="A22" s="5" t="s">
        <v>113</v>
      </c>
      <c r="B22" s="107">
        <v>30353904</v>
      </c>
      <c r="C22" s="22"/>
      <c r="D22" s="5" t="s">
        <v>126</v>
      </c>
      <c r="E22" s="25">
        <v>136358</v>
      </c>
      <c r="F22" s="22"/>
      <c r="G22" s="5" t="s">
        <v>120</v>
      </c>
      <c r="H22" s="44">
        <v>0.004</v>
      </c>
      <c r="I22" s="17"/>
      <c r="J22" s="5" t="s">
        <v>118</v>
      </c>
      <c r="K22" s="44">
        <v>0.877</v>
      </c>
      <c r="L22" s="13"/>
      <c r="M22" s="5" t="s">
        <v>131</v>
      </c>
      <c r="N22" s="44">
        <v>0.106</v>
      </c>
      <c r="O22" s="13"/>
      <c r="P22" s="5"/>
      <c r="Q22" s="44"/>
      <c r="R22" s="6"/>
      <c r="S22" s="13"/>
      <c r="T22" s="6" t="s">
        <v>135</v>
      </c>
    </row>
    <row r="23" spans="1:20" ht="15" customHeight="1">
      <c r="A23" s="5" t="s">
        <v>118</v>
      </c>
      <c r="B23" s="107">
        <v>23051025</v>
      </c>
      <c r="C23" s="22"/>
      <c r="D23" s="5" t="s">
        <v>125</v>
      </c>
      <c r="E23" s="25">
        <v>100811</v>
      </c>
      <c r="F23" s="22"/>
      <c r="G23" s="5" t="s">
        <v>131</v>
      </c>
      <c r="H23" s="44">
        <v>0.002</v>
      </c>
      <c r="I23" s="17"/>
      <c r="J23" s="5" t="s">
        <v>123</v>
      </c>
      <c r="K23" s="44">
        <v>0.877</v>
      </c>
      <c r="L23" s="13"/>
      <c r="M23" s="5" t="s">
        <v>123</v>
      </c>
      <c r="N23" s="44">
        <v>0.116</v>
      </c>
      <c r="O23" s="13"/>
      <c r="P23" s="5"/>
      <c r="Q23" s="44"/>
      <c r="R23" s="6"/>
      <c r="S23" s="13"/>
      <c r="T23" s="3" t="s">
        <v>136</v>
      </c>
    </row>
    <row r="24" spans="1:20" ht="15" customHeight="1">
      <c r="A24" s="5" t="s">
        <v>131</v>
      </c>
      <c r="B24" s="107">
        <v>21015307</v>
      </c>
      <c r="C24" s="22"/>
      <c r="D24" s="5" t="s">
        <v>131</v>
      </c>
      <c r="E24" s="25">
        <v>43193</v>
      </c>
      <c r="F24" s="22"/>
      <c r="G24" s="5" t="s">
        <v>125</v>
      </c>
      <c r="H24" s="44">
        <v>0.001</v>
      </c>
      <c r="I24" s="17"/>
      <c r="J24" s="5" t="s">
        <v>112</v>
      </c>
      <c r="K24" s="44">
        <v>0.841</v>
      </c>
      <c r="L24" s="13"/>
      <c r="M24" s="5" t="s">
        <v>125</v>
      </c>
      <c r="N24" s="44">
        <v>0.116</v>
      </c>
      <c r="O24" s="13"/>
      <c r="P24" s="5"/>
      <c r="Q24" s="44"/>
      <c r="R24" s="6"/>
      <c r="S24" s="13"/>
      <c r="T24" s="6" t="s">
        <v>137</v>
      </c>
    </row>
    <row r="25" spans="1:20" ht="14.25" customHeight="1">
      <c r="A25" s="5" t="s">
        <v>127</v>
      </c>
      <c r="B25" s="107">
        <v>19838187</v>
      </c>
      <c r="C25" s="22"/>
      <c r="D25" s="5" t="s">
        <v>127</v>
      </c>
      <c r="E25" s="25">
        <v>-365510</v>
      </c>
      <c r="F25" s="22"/>
      <c r="G25" s="5" t="s">
        <v>127</v>
      </c>
      <c r="H25" s="44">
        <v>-0.018</v>
      </c>
      <c r="I25" s="17"/>
      <c r="J25" s="5" t="s">
        <v>127</v>
      </c>
      <c r="K25" s="44">
        <v>0.808</v>
      </c>
      <c r="L25" s="13"/>
      <c r="M25" s="5" t="s">
        <v>116</v>
      </c>
      <c r="N25" s="44">
        <v>0.181</v>
      </c>
      <c r="O25" s="13"/>
      <c r="P25" s="5"/>
      <c r="Q25" s="44"/>
      <c r="R25" s="6"/>
      <c r="S25" s="13"/>
      <c r="T25" s="3" t="s">
        <v>138</v>
      </c>
    </row>
    <row r="26" spans="1:20" ht="15" customHeight="1">
      <c r="A26" s="5" t="s">
        <v>126</v>
      </c>
      <c r="B26" s="107">
        <v>15133575</v>
      </c>
      <c r="C26" s="22"/>
      <c r="D26" s="96" t="s">
        <v>111</v>
      </c>
      <c r="E26" s="89">
        <v>-10044628</v>
      </c>
      <c r="F26" s="22"/>
      <c r="G26" s="96" t="s">
        <v>111</v>
      </c>
      <c r="H26" s="64">
        <v>-0.029</v>
      </c>
      <c r="I26" s="17"/>
      <c r="J26" s="5" t="s">
        <v>116</v>
      </c>
      <c r="K26" s="44">
        <v>0.779</v>
      </c>
      <c r="L26" s="13"/>
      <c r="M26" s="5" t="s">
        <v>127</v>
      </c>
      <c r="N26" s="44">
        <v>0.222</v>
      </c>
      <c r="O26" s="13"/>
      <c r="P26" s="5"/>
      <c r="Q26" s="44"/>
      <c r="R26" s="6"/>
      <c r="S26" s="13"/>
      <c r="T26" s="6" t="s">
        <v>139</v>
      </c>
    </row>
    <row r="27" spans="1:20" ht="7.5" customHeight="1">
      <c r="A27" s="71"/>
      <c r="B27" s="6"/>
      <c r="C27" s="22"/>
      <c r="D27" s="3"/>
      <c r="F27" s="22"/>
      <c r="G27" s="156"/>
      <c r="H27" s="64"/>
      <c r="I27" s="17"/>
      <c r="J27" s="15"/>
      <c r="K27" s="6"/>
      <c r="L27" s="13"/>
      <c r="M27" s="5"/>
      <c r="N27" s="44"/>
      <c r="O27" s="13"/>
      <c r="P27" s="5"/>
      <c r="Q27" s="44"/>
      <c r="R27" s="6"/>
      <c r="S27" s="13"/>
      <c r="T27" s="6"/>
    </row>
    <row r="28" spans="1:20" ht="17.25" customHeight="1">
      <c r="A28" s="15" t="s">
        <v>55</v>
      </c>
      <c r="B28" s="89">
        <f>SUM(B13:B26)</f>
        <v>1035848698</v>
      </c>
      <c r="C28" s="22"/>
      <c r="D28" s="15" t="s">
        <v>55</v>
      </c>
      <c r="E28" s="89">
        <f>SUM(E13:E26)</f>
        <v>6044985</v>
      </c>
      <c r="F28" s="22"/>
      <c r="G28" s="4" t="s">
        <v>45</v>
      </c>
      <c r="H28" s="64">
        <f>+E28/B28</f>
        <v>0.005835779889159063</v>
      </c>
      <c r="I28" s="17"/>
      <c r="J28" s="15"/>
      <c r="K28" s="6"/>
      <c r="L28" s="13"/>
      <c r="M28" s="5"/>
      <c r="N28" s="44"/>
      <c r="O28" s="13"/>
      <c r="P28" s="5"/>
      <c r="Q28" s="44"/>
      <c r="R28" s="6"/>
      <c r="S28" s="13"/>
      <c r="T28" s="6"/>
    </row>
    <row r="29" spans="1:20" ht="18" customHeight="1">
      <c r="A29" s="15" t="s">
        <v>29</v>
      </c>
      <c r="B29" s="89">
        <f>+(B19+B20)/2</f>
        <v>49206434.5</v>
      </c>
      <c r="C29" s="22"/>
      <c r="D29" s="15" t="s">
        <v>29</v>
      </c>
      <c r="E29" s="89">
        <f>+(E19+E20)/2</f>
        <v>494194</v>
      </c>
      <c r="F29" s="22"/>
      <c r="G29" s="157" t="s">
        <v>29</v>
      </c>
      <c r="H29" s="64">
        <f>+(H19+H20)/2</f>
        <v>0.013000000000000001</v>
      </c>
      <c r="I29" s="17"/>
      <c r="J29" s="157" t="s">
        <v>29</v>
      </c>
      <c r="K29" s="64">
        <f>+(K19+K20)/2</f>
        <v>0.8915</v>
      </c>
      <c r="L29" s="13"/>
      <c r="M29" s="157" t="s">
        <v>29</v>
      </c>
      <c r="N29" s="64">
        <f>+(N19+N20)/2</f>
        <v>0.08399999999999999</v>
      </c>
      <c r="O29" s="13"/>
      <c r="P29" s="157" t="s">
        <v>29</v>
      </c>
      <c r="Q29" s="64">
        <f>+(Q15+Q16)/2</f>
        <v>0.0075</v>
      </c>
      <c r="R29" s="6"/>
      <c r="S29" s="13"/>
      <c r="T29" s="6"/>
    </row>
    <row r="30" spans="1:20" ht="18">
      <c r="A30" s="15" t="s">
        <v>30</v>
      </c>
      <c r="B30" s="89">
        <f>+SUM(B13:B26)/14</f>
        <v>73989192.71428572</v>
      </c>
      <c r="C30" s="22"/>
      <c r="D30" s="15" t="s">
        <v>30</v>
      </c>
      <c r="E30" s="89">
        <f>+SUM(E13:E26)/14</f>
        <v>431784.64285714284</v>
      </c>
      <c r="F30" s="22"/>
      <c r="G30" s="157"/>
      <c r="H30" s="64"/>
      <c r="I30" s="17"/>
      <c r="J30" s="157"/>
      <c r="K30" s="64"/>
      <c r="L30" s="13"/>
      <c r="M30" s="157"/>
      <c r="N30" s="64"/>
      <c r="O30" s="13"/>
      <c r="P30" s="157"/>
      <c r="Q30" s="64"/>
      <c r="R30" s="6"/>
      <c r="S30" s="13"/>
      <c r="T30" s="6"/>
    </row>
    <row r="31" spans="1:20" ht="18">
      <c r="A31" s="15"/>
      <c r="B31" s="89"/>
      <c r="C31" s="22"/>
      <c r="D31" s="136"/>
      <c r="E31" s="92"/>
      <c r="F31" s="22"/>
      <c r="I31" s="17"/>
      <c r="J31" s="157"/>
      <c r="K31" s="64"/>
      <c r="L31" s="13"/>
      <c r="M31" s="157"/>
      <c r="N31" s="64"/>
      <c r="O31" s="13"/>
      <c r="P31" s="157"/>
      <c r="Q31" s="64"/>
      <c r="R31" s="6"/>
      <c r="S31" s="13"/>
      <c r="T31" s="6"/>
    </row>
    <row r="32" spans="1:20" ht="18">
      <c r="A32" s="15"/>
      <c r="B32" s="89"/>
      <c r="C32" s="22"/>
      <c r="D32" s="136"/>
      <c r="E32" s="92"/>
      <c r="F32" s="22"/>
      <c r="G32" s="157"/>
      <c r="H32" s="64"/>
      <c r="I32" s="17"/>
      <c r="J32" s="157"/>
      <c r="K32" s="64"/>
      <c r="L32" s="13"/>
      <c r="M32" s="157"/>
      <c r="N32" s="64"/>
      <c r="O32" s="13"/>
      <c r="P32" s="157"/>
      <c r="Q32" s="64"/>
      <c r="R32" s="6"/>
      <c r="S32" s="13"/>
      <c r="T32" s="6"/>
    </row>
    <row r="33" spans="1:20" ht="18">
      <c r="A33" s="40"/>
      <c r="B33" s="92"/>
      <c r="C33" s="36"/>
      <c r="D33" s="3"/>
      <c r="I33" s="9"/>
      <c r="J33" s="19"/>
      <c r="K33" s="9"/>
      <c r="L33" s="9"/>
      <c r="M33" s="5"/>
      <c r="N33" s="6"/>
      <c r="O33" s="6"/>
      <c r="P33" s="5"/>
      <c r="Q33" s="6"/>
      <c r="R33" s="6"/>
      <c r="S33" s="6"/>
      <c r="T33" s="6"/>
    </row>
    <row r="34" spans="1:20" ht="18">
      <c r="A34" s="165" t="s">
        <v>140</v>
      </c>
      <c r="B34" s="8"/>
      <c r="C34" s="6"/>
      <c r="D34" s="67"/>
      <c r="E34" s="6"/>
      <c r="F34" s="6"/>
      <c r="G34" s="5"/>
      <c r="H34" s="6"/>
      <c r="I34" s="9"/>
      <c r="J34" s="19"/>
      <c r="K34" s="9"/>
      <c r="L34" s="9"/>
      <c r="M34" s="5"/>
      <c r="N34" s="6"/>
      <c r="O34" s="6"/>
      <c r="P34" s="5"/>
      <c r="Q34" s="6"/>
      <c r="R34" s="6"/>
      <c r="S34" s="6"/>
      <c r="T34" s="6"/>
    </row>
    <row r="35" spans="1:21" s="105" customFormat="1" ht="18">
      <c r="A35" s="12"/>
      <c r="B35" s="8"/>
      <c r="C35" s="9"/>
      <c r="D35" s="53"/>
      <c r="E35" s="9"/>
      <c r="F35" s="9"/>
      <c r="G35" s="19"/>
      <c r="H35" s="9"/>
      <c r="I35" s="9"/>
      <c r="J35" s="19"/>
      <c r="K35" s="9"/>
      <c r="L35" s="9"/>
      <c r="M35" s="19"/>
      <c r="N35" s="9"/>
      <c r="O35" s="9"/>
      <c r="P35" s="19"/>
      <c r="Q35" s="9"/>
      <c r="R35" s="9"/>
      <c r="S35" s="9"/>
      <c r="T35" s="9"/>
      <c r="U35" s="55"/>
    </row>
    <row r="36" spans="1:21" ht="18">
      <c r="A36" s="105"/>
      <c r="B36" s="105"/>
      <c r="C36" s="105"/>
      <c r="D36" s="158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55"/>
    </row>
    <row r="37" spans="1:20" ht="18">
      <c r="A37" s="12"/>
      <c r="B37" s="8"/>
      <c r="C37" s="6"/>
      <c r="D37" s="67"/>
      <c r="E37" s="6"/>
      <c r="F37" s="6"/>
      <c r="G37" s="5"/>
      <c r="H37" s="6"/>
      <c r="I37" s="9"/>
      <c r="J37" s="19"/>
      <c r="K37" s="9"/>
      <c r="L37" s="9"/>
      <c r="M37" s="5"/>
      <c r="N37" s="6"/>
      <c r="O37" s="6"/>
      <c r="P37" s="5"/>
      <c r="Q37" s="6"/>
      <c r="R37" s="6"/>
      <c r="S37" s="6"/>
      <c r="T37" s="6"/>
    </row>
    <row r="38" spans="1:20" ht="18">
      <c r="A38" s="12"/>
      <c r="C38" s="6"/>
      <c r="D38" s="8" t="s">
        <v>70</v>
      </c>
      <c r="E38" s="6"/>
      <c r="F38" s="6"/>
      <c r="G38" s="5"/>
      <c r="H38" s="6"/>
      <c r="I38" s="9"/>
      <c r="J38" s="19"/>
      <c r="K38" s="9"/>
      <c r="L38" s="9"/>
      <c r="M38" s="5"/>
      <c r="N38" s="6"/>
      <c r="O38" s="6"/>
      <c r="P38" s="5"/>
      <c r="Q38" s="6"/>
      <c r="R38" s="6"/>
      <c r="S38" s="6"/>
      <c r="T38" s="6"/>
    </row>
    <row r="39" spans="1:20" ht="18">
      <c r="A39" s="12"/>
      <c r="C39" s="6"/>
      <c r="D39" s="9" t="s">
        <v>42</v>
      </c>
      <c r="E39" s="6"/>
      <c r="F39" s="6"/>
      <c r="G39" s="5"/>
      <c r="H39" s="9"/>
      <c r="I39" s="9"/>
      <c r="J39" s="19"/>
      <c r="K39" s="9"/>
      <c r="L39" s="9"/>
      <c r="M39" s="5"/>
      <c r="N39" s="6"/>
      <c r="O39" s="6"/>
      <c r="P39" s="5"/>
      <c r="Q39" s="6"/>
      <c r="R39" s="6"/>
      <c r="S39" s="6"/>
      <c r="T39" s="6"/>
    </row>
    <row r="40" spans="1:20" ht="18">
      <c r="A40" s="7" t="s">
        <v>109</v>
      </c>
      <c r="B40" s="6"/>
      <c r="C40" s="6"/>
      <c r="D40" s="67"/>
      <c r="E40" s="6"/>
      <c r="F40" s="6"/>
      <c r="G40" s="5"/>
      <c r="H40" s="9"/>
      <c r="I40" s="9"/>
      <c r="J40" s="19"/>
      <c r="K40" s="9"/>
      <c r="L40" s="9"/>
      <c r="M40" s="5"/>
      <c r="N40" s="6"/>
      <c r="O40" s="6"/>
      <c r="P40" s="5"/>
      <c r="Q40" s="6"/>
      <c r="R40" s="6"/>
      <c r="S40" s="6"/>
      <c r="T40" s="6"/>
    </row>
    <row r="41" spans="1:20" ht="18">
      <c r="A41" s="7"/>
      <c r="B41" s="6"/>
      <c r="C41" s="6"/>
      <c r="D41" s="67"/>
      <c r="E41" s="6"/>
      <c r="F41" s="6"/>
      <c r="G41" s="5"/>
      <c r="H41" s="9"/>
      <c r="I41" s="9"/>
      <c r="J41" s="19"/>
      <c r="K41" s="9"/>
      <c r="L41" s="9"/>
      <c r="M41" s="5"/>
      <c r="N41" s="6"/>
      <c r="O41" s="6"/>
      <c r="P41" s="5"/>
      <c r="Q41" s="6"/>
      <c r="R41" s="6"/>
      <c r="S41" s="6"/>
      <c r="T41" s="6"/>
    </row>
    <row r="42" spans="1:20" ht="20.25">
      <c r="A42" s="12"/>
      <c r="B42" s="11" t="s">
        <v>3</v>
      </c>
      <c r="C42" s="9"/>
      <c r="D42" s="53"/>
      <c r="E42" s="11" t="s">
        <v>3</v>
      </c>
      <c r="F42" s="9"/>
      <c r="G42" s="19"/>
      <c r="H42" s="11" t="s">
        <v>3</v>
      </c>
      <c r="I42" s="9"/>
      <c r="J42" s="19"/>
      <c r="K42" s="11" t="s">
        <v>3</v>
      </c>
      <c r="L42" s="9"/>
      <c r="M42" s="5"/>
      <c r="N42" s="11" t="s">
        <v>3</v>
      </c>
      <c r="O42" s="9"/>
      <c r="P42" s="5"/>
      <c r="Q42" s="11" t="s">
        <v>3</v>
      </c>
      <c r="R42" s="6"/>
      <c r="S42" s="9"/>
      <c r="T42" s="6"/>
    </row>
    <row r="43" spans="1:20" ht="18">
      <c r="A43" s="12"/>
      <c r="B43" s="12" t="s">
        <v>96</v>
      </c>
      <c r="C43" s="17"/>
      <c r="D43" s="145"/>
      <c r="E43" s="12" t="s">
        <v>97</v>
      </c>
      <c r="F43" s="17"/>
      <c r="G43" s="19"/>
      <c r="H43" s="12" t="s">
        <v>72</v>
      </c>
      <c r="I43" s="17"/>
      <c r="J43" s="19"/>
      <c r="K43" s="6"/>
      <c r="L43" s="13"/>
      <c r="M43" s="5"/>
      <c r="N43" s="6"/>
      <c r="O43" s="13"/>
      <c r="P43" s="19"/>
      <c r="Q43" s="12" t="s">
        <v>73</v>
      </c>
      <c r="R43" s="6"/>
      <c r="S43" s="13"/>
      <c r="T43" s="6"/>
    </row>
    <row r="44" spans="1:20" ht="18">
      <c r="A44" s="12"/>
      <c r="B44" s="12" t="s">
        <v>98</v>
      </c>
      <c r="C44" s="17"/>
      <c r="D44" s="145"/>
      <c r="E44" s="21" t="s">
        <v>6</v>
      </c>
      <c r="F44" s="17"/>
      <c r="G44" s="19"/>
      <c r="H44" s="15" t="s">
        <v>39</v>
      </c>
      <c r="I44" s="17"/>
      <c r="J44" s="19"/>
      <c r="K44" s="15" t="s">
        <v>7</v>
      </c>
      <c r="L44" s="13"/>
      <c r="M44" s="5"/>
      <c r="N44" s="15" t="s">
        <v>33</v>
      </c>
      <c r="O44" s="13"/>
      <c r="P44" s="19"/>
      <c r="Q44" s="12" t="s">
        <v>8</v>
      </c>
      <c r="R44" s="6"/>
      <c r="S44" s="13"/>
      <c r="T44" s="6"/>
    </row>
    <row r="45" spans="1:20" ht="18">
      <c r="A45" s="12"/>
      <c r="B45" s="12" t="s">
        <v>99</v>
      </c>
      <c r="C45" s="17"/>
      <c r="D45" s="145"/>
      <c r="E45" s="21" t="s">
        <v>11</v>
      </c>
      <c r="F45" s="17"/>
      <c r="G45" s="19"/>
      <c r="H45" s="12" t="s">
        <v>12</v>
      </c>
      <c r="I45" s="17"/>
      <c r="J45" s="19"/>
      <c r="K45" s="15" t="s">
        <v>13</v>
      </c>
      <c r="L45" s="13"/>
      <c r="M45" s="5"/>
      <c r="N45" s="15" t="s">
        <v>46</v>
      </c>
      <c r="O45" s="13"/>
      <c r="P45" s="5"/>
      <c r="Q45" s="12" t="s">
        <v>14</v>
      </c>
      <c r="R45" s="6"/>
      <c r="S45" s="13"/>
      <c r="T45" s="15" t="s">
        <v>110</v>
      </c>
    </row>
    <row r="46" spans="1:20" ht="18">
      <c r="A46" s="12" t="s">
        <v>16</v>
      </c>
      <c r="B46" s="21" t="s">
        <v>17</v>
      </c>
      <c r="C46" s="22"/>
      <c r="D46" s="12" t="s">
        <v>16</v>
      </c>
      <c r="E46" s="46" t="s">
        <v>18</v>
      </c>
      <c r="F46" s="22"/>
      <c r="G46" s="12" t="s">
        <v>16</v>
      </c>
      <c r="H46" s="24" t="s">
        <v>19</v>
      </c>
      <c r="I46" s="17"/>
      <c r="J46" s="12" t="s">
        <v>16</v>
      </c>
      <c r="K46" s="15" t="s">
        <v>20</v>
      </c>
      <c r="L46" s="13"/>
      <c r="M46" s="12" t="s">
        <v>16</v>
      </c>
      <c r="N46" s="21" t="s">
        <v>9</v>
      </c>
      <c r="O46" s="13"/>
      <c r="P46" s="12" t="s">
        <v>16</v>
      </c>
      <c r="Q46" s="12" t="s">
        <v>21</v>
      </c>
      <c r="R46" s="6"/>
      <c r="S46" s="13"/>
      <c r="T46" s="21" t="s">
        <v>22</v>
      </c>
    </row>
    <row r="47" spans="1:20" ht="18">
      <c r="A47" s="19"/>
      <c r="B47" s="19"/>
      <c r="C47" s="22"/>
      <c r="D47" s="35"/>
      <c r="E47" s="36"/>
      <c r="F47" s="22"/>
      <c r="G47" s="37"/>
      <c r="H47" s="38"/>
      <c r="I47" s="17"/>
      <c r="J47" s="37"/>
      <c r="K47" s="6"/>
      <c r="L47" s="13"/>
      <c r="M47" s="5"/>
      <c r="N47" s="6"/>
      <c r="O47" s="13"/>
      <c r="P47" s="19"/>
      <c r="Q47" s="6"/>
      <c r="R47" s="6"/>
      <c r="S47" s="13"/>
      <c r="T47" s="6"/>
    </row>
    <row r="48" spans="1:20" ht="18">
      <c r="A48" s="5" t="s">
        <v>129</v>
      </c>
      <c r="B48" s="107">
        <v>311373962</v>
      </c>
      <c r="C48" s="22"/>
      <c r="D48" s="67" t="s">
        <v>129</v>
      </c>
      <c r="E48" s="107">
        <v>18266899</v>
      </c>
      <c r="F48" s="22"/>
      <c r="G48" s="5" t="s">
        <v>123</v>
      </c>
      <c r="H48" s="44">
        <v>0.129</v>
      </c>
      <c r="I48" s="17"/>
      <c r="J48" s="5" t="s">
        <v>126</v>
      </c>
      <c r="K48" s="44">
        <v>0.931</v>
      </c>
      <c r="L48" s="13"/>
      <c r="M48" s="5" t="s">
        <v>112</v>
      </c>
      <c r="N48" s="44">
        <v>0.059</v>
      </c>
      <c r="O48" s="13"/>
      <c r="P48" s="56" t="s">
        <v>126</v>
      </c>
      <c r="Q48" s="26">
        <v>-0.011</v>
      </c>
      <c r="R48" s="6"/>
      <c r="S48" s="13"/>
      <c r="T48" s="6" t="s">
        <v>114</v>
      </c>
    </row>
    <row r="49" spans="1:20" ht="18">
      <c r="A49" s="5" t="s">
        <v>115</v>
      </c>
      <c r="B49" s="107">
        <v>104262338</v>
      </c>
      <c r="C49" s="22"/>
      <c r="D49" s="67" t="s">
        <v>115</v>
      </c>
      <c r="E49" s="107">
        <v>5384160</v>
      </c>
      <c r="F49" s="22"/>
      <c r="G49" s="5" t="s">
        <v>129</v>
      </c>
      <c r="H49" s="44">
        <v>0.059</v>
      </c>
      <c r="I49" s="17"/>
      <c r="J49" s="5" t="s">
        <v>131</v>
      </c>
      <c r="K49" s="44">
        <v>0.922</v>
      </c>
      <c r="L49" s="13"/>
      <c r="M49" s="5" t="s">
        <v>113</v>
      </c>
      <c r="N49" s="44">
        <v>0.064</v>
      </c>
      <c r="O49" s="13"/>
      <c r="P49" s="5" t="s">
        <v>129</v>
      </c>
      <c r="Q49" s="44">
        <v>0.001</v>
      </c>
      <c r="R49" s="6"/>
      <c r="S49" s="13"/>
      <c r="T49" s="6" t="s">
        <v>119</v>
      </c>
    </row>
    <row r="50" spans="1:20" ht="18">
      <c r="A50" s="5" t="s">
        <v>120</v>
      </c>
      <c r="B50" s="107">
        <v>90624610</v>
      </c>
      <c r="C50" s="22"/>
      <c r="D50" s="67" t="s">
        <v>123</v>
      </c>
      <c r="E50" s="107">
        <v>4292811</v>
      </c>
      <c r="F50" s="22"/>
      <c r="G50" s="5" t="s">
        <v>115</v>
      </c>
      <c r="H50" s="44">
        <v>0.052</v>
      </c>
      <c r="I50" s="17"/>
      <c r="J50" s="5" t="s">
        <v>125</v>
      </c>
      <c r="K50" s="44">
        <v>0.917</v>
      </c>
      <c r="L50" s="13"/>
      <c r="M50" s="5" t="s">
        <v>129</v>
      </c>
      <c r="N50" s="44">
        <v>0.071</v>
      </c>
      <c r="O50" s="13"/>
      <c r="P50" s="5" t="s">
        <v>123</v>
      </c>
      <c r="Q50" s="44">
        <v>0.001</v>
      </c>
      <c r="R50" s="6"/>
      <c r="S50" s="13"/>
      <c r="T50" s="6" t="s">
        <v>121</v>
      </c>
    </row>
    <row r="51" spans="1:20" ht="18">
      <c r="A51" s="5" t="s">
        <v>112</v>
      </c>
      <c r="B51" s="107">
        <v>63583505</v>
      </c>
      <c r="C51" s="22"/>
      <c r="D51" s="67" t="s">
        <v>116</v>
      </c>
      <c r="E51" s="107">
        <v>1945016</v>
      </c>
      <c r="F51" s="22"/>
      <c r="G51" s="5" t="s">
        <v>116</v>
      </c>
      <c r="H51" s="44">
        <v>0.045</v>
      </c>
      <c r="I51" s="17"/>
      <c r="J51" s="5" t="s">
        <v>120</v>
      </c>
      <c r="K51" s="44">
        <v>0.915</v>
      </c>
      <c r="L51" s="13"/>
      <c r="M51" s="5" t="s">
        <v>117</v>
      </c>
      <c r="N51" s="44">
        <v>0.072</v>
      </c>
      <c r="O51" s="13"/>
      <c r="P51" s="5" t="s">
        <v>120</v>
      </c>
      <c r="Q51" s="44">
        <v>0.004</v>
      </c>
      <c r="R51" s="6"/>
      <c r="S51" s="13"/>
      <c r="T51" s="3" t="s">
        <v>124</v>
      </c>
    </row>
    <row r="52" spans="1:20" ht="18">
      <c r="A52" s="5" t="s">
        <v>117</v>
      </c>
      <c r="B52" s="107">
        <v>53582625</v>
      </c>
      <c r="C52" s="22"/>
      <c r="D52" s="67" t="s">
        <v>112</v>
      </c>
      <c r="E52" s="107">
        <v>1842588</v>
      </c>
      <c r="F52" s="22"/>
      <c r="G52" s="5" t="s">
        <v>112</v>
      </c>
      <c r="H52" s="44">
        <v>0.029</v>
      </c>
      <c r="I52" s="17"/>
      <c r="J52" s="5" t="s">
        <v>113</v>
      </c>
      <c r="K52" s="44">
        <v>0.914</v>
      </c>
      <c r="L52" s="13"/>
      <c r="M52" s="5" t="s">
        <v>115</v>
      </c>
      <c r="N52" s="44">
        <v>0.075</v>
      </c>
      <c r="O52" s="13"/>
      <c r="P52" s="5" t="s">
        <v>113</v>
      </c>
      <c r="Q52" s="44">
        <v>0.009</v>
      </c>
      <c r="R52" s="6"/>
      <c r="S52" s="13"/>
      <c r="T52" s="3" t="s">
        <v>128</v>
      </c>
    </row>
    <row r="53" spans="1:20" ht="18">
      <c r="A53" s="5" t="s">
        <v>125</v>
      </c>
      <c r="B53" s="107">
        <v>52385336</v>
      </c>
      <c r="C53" s="22"/>
      <c r="D53" s="67" t="s">
        <v>117</v>
      </c>
      <c r="E53" s="107">
        <v>942585</v>
      </c>
      <c r="F53" s="22"/>
      <c r="G53" s="5" t="s">
        <v>117</v>
      </c>
      <c r="H53" s="44">
        <v>0.018</v>
      </c>
      <c r="I53" s="17"/>
      <c r="J53" s="5" t="s">
        <v>117</v>
      </c>
      <c r="K53" s="44">
        <v>0.91</v>
      </c>
      <c r="L53" s="13"/>
      <c r="M53" s="5" t="s">
        <v>122</v>
      </c>
      <c r="N53" s="44">
        <v>0.075</v>
      </c>
      <c r="O53" s="13"/>
      <c r="P53" s="5" t="s">
        <v>118</v>
      </c>
      <c r="Q53" s="44">
        <v>0.017</v>
      </c>
      <c r="R53" s="6"/>
      <c r="S53" s="13"/>
      <c r="T53" s="6" t="s">
        <v>130</v>
      </c>
    </row>
    <row r="54" spans="1:20" ht="18">
      <c r="A54" s="5" t="s">
        <v>122</v>
      </c>
      <c r="B54" s="107">
        <v>48820237</v>
      </c>
      <c r="C54" s="22"/>
      <c r="D54" s="67" t="s">
        <v>122</v>
      </c>
      <c r="E54" s="107">
        <v>716453</v>
      </c>
      <c r="F54" s="22"/>
      <c r="G54" s="5" t="s">
        <v>122</v>
      </c>
      <c r="H54" s="44">
        <v>0.015</v>
      </c>
      <c r="I54" s="17"/>
      <c r="J54" s="5" t="s">
        <v>122</v>
      </c>
      <c r="K54" s="44">
        <v>0.91</v>
      </c>
      <c r="L54" s="13"/>
      <c r="M54" s="5" t="s">
        <v>131</v>
      </c>
      <c r="N54" s="44">
        <v>0.076</v>
      </c>
      <c r="O54" s="13"/>
      <c r="P54" s="5" t="s">
        <v>112</v>
      </c>
      <c r="Q54" s="44">
        <v>0.027</v>
      </c>
      <c r="R54" s="6"/>
      <c r="S54" s="13"/>
      <c r="T54" s="6" t="s">
        <v>132</v>
      </c>
    </row>
    <row r="55" spans="1:20" ht="18">
      <c r="A55" s="5" t="s">
        <v>116</v>
      </c>
      <c r="B55" s="107">
        <v>43210260</v>
      </c>
      <c r="C55" s="22"/>
      <c r="D55" s="67" t="s">
        <v>113</v>
      </c>
      <c r="E55" s="107">
        <v>360688</v>
      </c>
      <c r="F55" s="22"/>
      <c r="G55" s="5" t="s">
        <v>113</v>
      </c>
      <c r="H55" s="44">
        <v>0.013</v>
      </c>
      <c r="I55" s="17"/>
      <c r="J55" s="5" t="s">
        <v>118</v>
      </c>
      <c r="K55" s="44">
        <v>0.891</v>
      </c>
      <c r="L55" s="13"/>
      <c r="M55" s="5" t="s">
        <v>120</v>
      </c>
      <c r="N55" s="44">
        <v>0.082</v>
      </c>
      <c r="O55" s="13"/>
      <c r="P55" s="5"/>
      <c r="Q55" s="6"/>
      <c r="R55" s="6"/>
      <c r="S55" s="13"/>
      <c r="T55" s="3" t="s">
        <v>133</v>
      </c>
    </row>
    <row r="56" spans="1:20" ht="18">
      <c r="A56" s="5" t="s">
        <v>123</v>
      </c>
      <c r="B56" s="107">
        <v>33326175</v>
      </c>
      <c r="C56" s="22"/>
      <c r="D56" s="67" t="s">
        <v>131</v>
      </c>
      <c r="E56" s="107">
        <v>35692</v>
      </c>
      <c r="F56" s="22"/>
      <c r="G56" s="5" t="s">
        <v>131</v>
      </c>
      <c r="H56" s="44">
        <v>0.002</v>
      </c>
      <c r="I56" s="17"/>
      <c r="J56" s="5" t="s">
        <v>112</v>
      </c>
      <c r="K56" s="44">
        <v>0.885</v>
      </c>
      <c r="L56" s="13"/>
      <c r="M56" s="5" t="s">
        <v>123</v>
      </c>
      <c r="N56" s="44">
        <v>0.098</v>
      </c>
      <c r="O56" s="13"/>
      <c r="P56" s="5"/>
      <c r="Q56" s="6"/>
      <c r="R56" s="6"/>
      <c r="S56" s="13"/>
      <c r="T56" s="6" t="s">
        <v>134</v>
      </c>
    </row>
    <row r="57" spans="1:20" ht="18">
      <c r="A57" s="5" t="s">
        <v>113</v>
      </c>
      <c r="B57" s="107">
        <v>26912060</v>
      </c>
      <c r="C57" s="22"/>
      <c r="D57" s="67" t="s">
        <v>127</v>
      </c>
      <c r="E57" s="107">
        <v>-134191</v>
      </c>
      <c r="F57" s="22"/>
      <c r="G57" s="5" t="s">
        <v>120</v>
      </c>
      <c r="H57" s="44">
        <v>-0.001</v>
      </c>
      <c r="I57" s="17"/>
      <c r="J57" s="5" t="s">
        <v>115</v>
      </c>
      <c r="K57" s="44">
        <v>0.873</v>
      </c>
      <c r="L57" s="13"/>
      <c r="M57" s="5" t="s">
        <v>126</v>
      </c>
      <c r="N57" s="44">
        <v>0.099</v>
      </c>
      <c r="O57" s="13"/>
      <c r="P57" s="5"/>
      <c r="Q57" s="6"/>
      <c r="R57" s="6"/>
      <c r="S57" s="13"/>
      <c r="T57" s="6" t="s">
        <v>135</v>
      </c>
    </row>
    <row r="58" spans="1:20" ht="18">
      <c r="A58" s="5" t="s">
        <v>118</v>
      </c>
      <c r="B58" s="107">
        <v>20941264</v>
      </c>
      <c r="C58" s="22"/>
      <c r="D58" s="67" t="s">
        <v>118</v>
      </c>
      <c r="E58" s="107">
        <v>-236160</v>
      </c>
      <c r="F58" s="22"/>
      <c r="G58" s="5" t="s">
        <v>127</v>
      </c>
      <c r="H58" s="44">
        <v>-0.007</v>
      </c>
      <c r="I58" s="17"/>
      <c r="J58" s="5" t="s">
        <v>129</v>
      </c>
      <c r="K58" s="44">
        <v>0.869</v>
      </c>
      <c r="L58" s="13"/>
      <c r="M58" s="5" t="s">
        <v>118</v>
      </c>
      <c r="N58" s="44">
        <v>0.103</v>
      </c>
      <c r="O58" s="13"/>
      <c r="P58" s="5"/>
      <c r="Q58" s="6"/>
      <c r="R58" s="6"/>
      <c r="S58" s="13"/>
      <c r="T58" s="3" t="s">
        <v>136</v>
      </c>
    </row>
    <row r="59" spans="1:20" ht="18">
      <c r="A59" s="5" t="s">
        <v>127</v>
      </c>
      <c r="B59" s="107">
        <v>18351842</v>
      </c>
      <c r="C59" s="22"/>
      <c r="D59" s="67" t="s">
        <v>126</v>
      </c>
      <c r="E59" s="107">
        <v>-273515</v>
      </c>
      <c r="F59" s="22"/>
      <c r="G59" s="5" t="s">
        <v>118</v>
      </c>
      <c r="H59" s="44">
        <v>-0.011</v>
      </c>
      <c r="I59" s="17"/>
      <c r="J59" s="5" t="s">
        <v>127</v>
      </c>
      <c r="K59" s="44">
        <v>0.846</v>
      </c>
      <c r="L59" s="13"/>
      <c r="M59" s="5" t="s">
        <v>125</v>
      </c>
      <c r="N59" s="44">
        <v>0.138</v>
      </c>
      <c r="O59" s="13"/>
      <c r="P59" s="5"/>
      <c r="Q59" s="6"/>
      <c r="R59" s="6"/>
      <c r="S59" s="13"/>
      <c r="T59" s="6" t="s">
        <v>137</v>
      </c>
    </row>
    <row r="60" spans="1:20" ht="18">
      <c r="A60" s="5" t="s">
        <v>131</v>
      </c>
      <c r="B60" s="107">
        <v>17689132</v>
      </c>
      <c r="C60" s="22"/>
      <c r="D60" s="67" t="s">
        <v>120</v>
      </c>
      <c r="E60" s="107">
        <v>-102568</v>
      </c>
      <c r="F60" s="22"/>
      <c r="G60" s="5" t="s">
        <v>126</v>
      </c>
      <c r="H60" s="44">
        <v>-0.019</v>
      </c>
      <c r="I60" s="17"/>
      <c r="J60" s="5" t="s">
        <v>123</v>
      </c>
      <c r="K60" s="44">
        <v>0.773</v>
      </c>
      <c r="L60" s="13"/>
      <c r="M60" s="5" t="s">
        <v>127</v>
      </c>
      <c r="N60" s="44">
        <v>0.16</v>
      </c>
      <c r="O60" s="13"/>
      <c r="P60" s="5"/>
      <c r="Q60" s="6"/>
      <c r="R60" s="6"/>
      <c r="S60" s="13"/>
      <c r="T60" s="3" t="s">
        <v>138</v>
      </c>
    </row>
    <row r="61" spans="1:20" ht="18">
      <c r="A61" s="5" t="s">
        <v>126</v>
      </c>
      <c r="B61" s="107">
        <v>14085466</v>
      </c>
      <c r="C61" s="22"/>
      <c r="D61" s="67" t="s">
        <v>125</v>
      </c>
      <c r="E61" s="107">
        <v>-2863854</v>
      </c>
      <c r="F61" s="22"/>
      <c r="G61" s="5" t="s">
        <v>125</v>
      </c>
      <c r="H61" s="44">
        <v>-0.055</v>
      </c>
      <c r="I61" s="17"/>
      <c r="J61" s="5" t="s">
        <v>116</v>
      </c>
      <c r="K61" s="44">
        <v>0.771</v>
      </c>
      <c r="L61" s="13"/>
      <c r="M61" s="5" t="s">
        <v>116</v>
      </c>
      <c r="N61" s="44">
        <v>0.184</v>
      </c>
      <c r="O61" s="13"/>
      <c r="P61" s="5"/>
      <c r="Q61" s="6"/>
      <c r="R61" s="6"/>
      <c r="S61" s="13"/>
      <c r="T61" s="6" t="s">
        <v>139</v>
      </c>
    </row>
    <row r="62" spans="1:20" ht="6.75" customHeight="1">
      <c r="A62" s="5"/>
      <c r="B62" s="107"/>
      <c r="C62" s="22"/>
      <c r="D62" s="67"/>
      <c r="E62" s="6"/>
      <c r="F62" s="22"/>
      <c r="G62" s="5"/>
      <c r="H62" s="44"/>
      <c r="I62" s="17"/>
      <c r="J62" s="5"/>
      <c r="K62" s="44"/>
      <c r="L62" s="13"/>
      <c r="M62" s="5"/>
      <c r="N62" s="44"/>
      <c r="O62" s="13"/>
      <c r="P62" s="5"/>
      <c r="Q62" s="6"/>
      <c r="R62" s="6"/>
      <c r="S62" s="13"/>
      <c r="T62" s="6"/>
    </row>
    <row r="63" spans="1:20" ht="18" customHeight="1">
      <c r="A63" s="15" t="s">
        <v>55</v>
      </c>
      <c r="B63" s="89">
        <f>SUM(B48:B61)</f>
        <v>899148812</v>
      </c>
      <c r="C63" s="22"/>
      <c r="D63" s="15" t="s">
        <v>55</v>
      </c>
      <c r="E63" s="89">
        <f>SUM(E48:E61)</f>
        <v>30176604</v>
      </c>
      <c r="F63" s="22"/>
      <c r="G63" s="4" t="s">
        <v>45</v>
      </c>
      <c r="H63" s="64">
        <f>+E63/B63</f>
        <v>0.033561301085275747</v>
      </c>
      <c r="I63" s="17"/>
      <c r="J63" s="5"/>
      <c r="K63" s="44"/>
      <c r="L63" s="13"/>
      <c r="M63" s="5"/>
      <c r="N63" s="44"/>
      <c r="O63" s="13"/>
      <c r="P63" s="5"/>
      <c r="Q63" s="6"/>
      <c r="R63" s="6"/>
      <c r="S63" s="13"/>
      <c r="T63" s="6"/>
    </row>
    <row r="64" spans="1:20" ht="18">
      <c r="A64" s="15" t="s">
        <v>29</v>
      </c>
      <c r="B64" s="89">
        <f>+(B54+B55)/2</f>
        <v>46015248.5</v>
      </c>
      <c r="C64" s="22"/>
      <c r="D64" s="15" t="s">
        <v>29</v>
      </c>
      <c r="E64" s="89">
        <f>+(E54+E55)/2</f>
        <v>538570.5</v>
      </c>
      <c r="F64" s="22"/>
      <c r="G64" s="15" t="s">
        <v>29</v>
      </c>
      <c r="H64" s="64">
        <f>+(H54+H55)/2</f>
        <v>0.013999999999999999</v>
      </c>
      <c r="I64" s="17"/>
      <c r="J64" s="15" t="s">
        <v>29</v>
      </c>
      <c r="K64" s="64">
        <f>+(K54+K55)/2</f>
        <v>0.9005000000000001</v>
      </c>
      <c r="L64" s="13"/>
      <c r="M64" s="15" t="s">
        <v>29</v>
      </c>
      <c r="N64" s="64">
        <f>+(N54+N55)/2</f>
        <v>0.079</v>
      </c>
      <c r="O64" s="13"/>
      <c r="P64" s="15" t="s">
        <v>29</v>
      </c>
      <c r="Q64" s="64">
        <f>+Q51</f>
        <v>0.004</v>
      </c>
      <c r="R64" s="6"/>
      <c r="S64" s="13"/>
      <c r="T64" s="6"/>
    </row>
    <row r="65" spans="1:20" ht="18">
      <c r="A65" s="159" t="s">
        <v>30</v>
      </c>
      <c r="B65" s="89">
        <f>+SUM(B48:B61)/14</f>
        <v>64224915.14285714</v>
      </c>
      <c r="C65" s="22"/>
      <c r="D65" s="15" t="s">
        <v>30</v>
      </c>
      <c r="E65" s="89">
        <f>+SUM(E48:E61)/14</f>
        <v>2155471.714285714</v>
      </c>
      <c r="F65" s="22"/>
      <c r="G65" s="159"/>
      <c r="H65" s="64"/>
      <c r="I65" s="17"/>
      <c r="J65" s="159"/>
      <c r="K65" s="64"/>
      <c r="L65" s="13"/>
      <c r="M65" s="159"/>
      <c r="N65" s="64"/>
      <c r="O65" s="13"/>
      <c r="P65" s="159"/>
      <c r="Q65" s="64"/>
      <c r="R65" s="6"/>
      <c r="S65" s="13"/>
      <c r="T65" s="6"/>
    </row>
    <row r="66" spans="1:20" ht="18">
      <c r="A66" s="15"/>
      <c r="B66" s="71"/>
      <c r="C66" s="4"/>
      <c r="D66" s="69"/>
      <c r="E66" s="71"/>
      <c r="F66" s="36"/>
      <c r="I66" s="6"/>
      <c r="J66" s="5"/>
      <c r="K66" s="44"/>
      <c r="L66" s="6"/>
      <c r="M66" s="5"/>
      <c r="N66" s="6"/>
      <c r="O66" s="6"/>
      <c r="P66" s="5"/>
      <c r="Q66" s="6"/>
      <c r="R66" s="6"/>
      <c r="S66" s="6"/>
      <c r="T66" s="6"/>
    </row>
    <row r="67" spans="1:20" ht="18">
      <c r="A67" s="15"/>
      <c r="B67" s="71"/>
      <c r="C67" s="4"/>
      <c r="D67" s="69"/>
      <c r="E67" s="71"/>
      <c r="F67" s="160"/>
      <c r="G67" s="4"/>
      <c r="H67" s="64"/>
      <c r="I67" s="6"/>
      <c r="J67" s="5"/>
      <c r="K67" s="44"/>
      <c r="L67" s="6"/>
      <c r="M67" s="5"/>
      <c r="N67" s="6"/>
      <c r="O67" s="6"/>
      <c r="P67" s="5"/>
      <c r="Q67" s="6"/>
      <c r="R67" s="6"/>
      <c r="S67" s="6"/>
      <c r="T67" s="6"/>
    </row>
    <row r="68" spans="1:20" ht="18">
      <c r="A68" s="5"/>
      <c r="B68" s="6"/>
      <c r="C68" s="6"/>
      <c r="D68" s="67"/>
      <c r="E68" s="6"/>
      <c r="F68" s="6"/>
      <c r="G68" s="5"/>
      <c r="H68" s="6"/>
      <c r="I68" s="6"/>
      <c r="J68" s="5"/>
      <c r="K68" s="6"/>
      <c r="L68" s="6"/>
      <c r="M68" s="5"/>
      <c r="N68" s="6"/>
      <c r="O68" s="6"/>
      <c r="P68" s="5"/>
      <c r="Q68" s="6"/>
      <c r="R68" s="6"/>
      <c r="S68" s="6"/>
      <c r="T68" s="6"/>
    </row>
    <row r="69" spans="1:20" ht="18">
      <c r="A69" s="5"/>
      <c r="B69" s="6"/>
      <c r="C69" s="6"/>
      <c r="D69" s="67"/>
      <c r="E69" s="6"/>
      <c r="F69" s="6"/>
      <c r="G69" s="5"/>
      <c r="H69" s="6"/>
      <c r="I69" s="6"/>
      <c r="J69" s="5"/>
      <c r="K69" s="6"/>
      <c r="L69" s="6"/>
      <c r="M69" s="5"/>
      <c r="N69" s="6"/>
      <c r="O69" s="6"/>
      <c r="P69" s="5"/>
      <c r="Q69" s="6"/>
      <c r="R69" s="6"/>
      <c r="S69" s="6"/>
      <c r="T69" s="6"/>
    </row>
    <row r="70" spans="1:20" ht="18">
      <c r="A70" s="5"/>
      <c r="B70" s="6"/>
      <c r="C70" s="6"/>
      <c r="D70" s="67"/>
      <c r="E70" s="6"/>
      <c r="F70" s="6"/>
      <c r="G70" s="5"/>
      <c r="H70" s="6"/>
      <c r="I70" s="6"/>
      <c r="J70" s="5"/>
      <c r="K70" s="6"/>
      <c r="L70" s="6"/>
      <c r="M70" s="5"/>
      <c r="N70" s="6"/>
      <c r="O70" s="6"/>
      <c r="P70" s="5"/>
      <c r="Q70" s="6"/>
      <c r="R70" s="6"/>
      <c r="S70" s="6"/>
      <c r="T70" s="6"/>
    </row>
    <row r="71" spans="1:16" s="6" customFormat="1" ht="18">
      <c r="A71" s="5"/>
      <c r="D71" s="67"/>
      <c r="G71" s="5"/>
      <c r="J71" s="5"/>
      <c r="M71" s="5"/>
      <c r="P71" s="5"/>
    </row>
    <row r="72" spans="1:20" ht="18.75">
      <c r="A72" s="19"/>
      <c r="B72" s="161"/>
      <c r="C72" s="38"/>
      <c r="D72" s="45"/>
      <c r="E72" s="38"/>
      <c r="F72" s="38"/>
      <c r="G72" s="37"/>
      <c r="H72" s="38"/>
      <c r="I72" s="9"/>
      <c r="J72" s="37"/>
      <c r="K72" s="9"/>
      <c r="L72" s="9"/>
      <c r="M72" s="19"/>
      <c r="N72" s="9"/>
      <c r="O72" s="9"/>
      <c r="P72" s="19"/>
      <c r="Q72" s="9"/>
      <c r="R72" s="6"/>
      <c r="S72" s="9"/>
      <c r="T72" s="6"/>
    </row>
    <row r="73" spans="1:20" ht="18.75">
      <c r="A73" s="19"/>
      <c r="B73" s="161"/>
      <c r="C73" s="38"/>
      <c r="D73" s="45"/>
      <c r="E73" s="38"/>
      <c r="F73" s="38"/>
      <c r="G73" s="37"/>
      <c r="H73" s="38"/>
      <c r="I73" s="9"/>
      <c r="J73" s="37"/>
      <c r="K73" s="9"/>
      <c r="L73" s="9"/>
      <c r="M73" s="19"/>
      <c r="N73" s="9"/>
      <c r="O73" s="9"/>
      <c r="P73" s="19"/>
      <c r="Q73" s="9"/>
      <c r="R73" s="6"/>
      <c r="S73" s="9"/>
      <c r="T73" s="6"/>
    </row>
    <row r="74" spans="1:20" ht="18.75">
      <c r="A74" s="19"/>
      <c r="B74" s="161"/>
      <c r="C74" s="38"/>
      <c r="D74" s="45"/>
      <c r="E74" s="38"/>
      <c r="F74" s="38"/>
      <c r="G74" s="37"/>
      <c r="H74" s="38"/>
      <c r="I74" s="9"/>
      <c r="J74" s="37"/>
      <c r="K74" s="9"/>
      <c r="L74" s="9"/>
      <c r="M74" s="19"/>
      <c r="N74" s="9"/>
      <c r="O74" s="9"/>
      <c r="P74" s="19"/>
      <c r="Q74" s="9"/>
      <c r="R74" s="6"/>
      <c r="S74" s="9"/>
      <c r="T74" s="6"/>
    </row>
    <row r="75" spans="1:37" s="6" customFormat="1" ht="18">
      <c r="A75" s="127"/>
      <c r="B75" s="20"/>
      <c r="C75" s="20"/>
      <c r="D75" s="70"/>
      <c r="E75" s="20"/>
      <c r="F75" s="20"/>
      <c r="G75" s="21"/>
      <c r="H75" s="20"/>
      <c r="I75" s="20"/>
      <c r="J75" s="21"/>
      <c r="K75" s="18"/>
      <c r="L75" s="135"/>
      <c r="M75" s="18"/>
      <c r="N75" s="18"/>
      <c r="O75" s="18"/>
      <c r="P75" s="135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8">
      <c r="A76" s="21"/>
      <c r="B76" s="70"/>
      <c r="C76" s="18"/>
      <c r="D76" s="145"/>
      <c r="E76" s="18"/>
      <c r="F76" s="18"/>
      <c r="G76" s="135"/>
      <c r="H76" s="18"/>
      <c r="I76" s="18"/>
      <c r="J76" s="135"/>
      <c r="K76" s="18"/>
      <c r="L76" s="18"/>
      <c r="M76" s="135"/>
      <c r="N76" s="18"/>
      <c r="O76" s="18"/>
      <c r="P76" s="135"/>
      <c r="Q76" s="18"/>
      <c r="R76" s="18"/>
      <c r="S76" s="18"/>
      <c r="T76" s="18"/>
      <c r="U76" s="130"/>
      <c r="V76" s="130"/>
      <c r="W76" s="130"/>
      <c r="X76" s="130"/>
      <c r="Y76" s="130"/>
      <c r="Z76" s="130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26" ht="18">
      <c r="A77" s="21"/>
      <c r="B77" s="18"/>
      <c r="C77" s="59"/>
      <c r="D77" s="136"/>
      <c r="E77" s="59"/>
      <c r="F77" s="59"/>
      <c r="G77" s="14"/>
      <c r="H77" s="18"/>
      <c r="I77" s="18"/>
      <c r="J77" s="135"/>
      <c r="K77" s="18"/>
      <c r="L77" s="18"/>
      <c r="M77" s="14"/>
      <c r="N77" s="59"/>
      <c r="O77" s="59"/>
      <c r="P77" s="14"/>
      <c r="Q77" s="59"/>
      <c r="R77" s="59"/>
      <c r="S77" s="59"/>
      <c r="T77" s="59"/>
      <c r="U77" s="60"/>
      <c r="V77" s="60"/>
      <c r="W77" s="60"/>
      <c r="X77" s="60"/>
      <c r="Y77" s="60"/>
      <c r="Z77" s="60"/>
    </row>
    <row r="78" spans="1:26" ht="18">
      <c r="A78" s="20"/>
      <c r="B78" s="59"/>
      <c r="C78" s="59"/>
      <c r="D78" s="136"/>
      <c r="E78" s="59"/>
      <c r="F78" s="59"/>
      <c r="G78" s="14"/>
      <c r="H78" s="18"/>
      <c r="I78" s="18"/>
      <c r="J78" s="135"/>
      <c r="K78" s="18"/>
      <c r="L78" s="18"/>
      <c r="M78" s="14"/>
      <c r="N78" s="59"/>
      <c r="O78" s="59"/>
      <c r="P78" s="14"/>
      <c r="Q78" s="59"/>
      <c r="R78" s="59"/>
      <c r="S78" s="59"/>
      <c r="T78" s="59"/>
      <c r="U78" s="60"/>
      <c r="V78" s="60"/>
      <c r="W78" s="60"/>
      <c r="X78" s="60"/>
      <c r="Y78" s="60"/>
      <c r="Z78" s="60"/>
    </row>
    <row r="79" spans="1:26" ht="20.25">
      <c r="A79" s="21"/>
      <c r="B79" s="162"/>
      <c r="C79" s="18"/>
      <c r="D79" s="145"/>
      <c r="E79" s="162"/>
      <c r="F79" s="18"/>
      <c r="G79" s="135"/>
      <c r="H79" s="162"/>
      <c r="I79" s="18"/>
      <c r="J79" s="135"/>
      <c r="K79" s="162"/>
      <c r="L79" s="18"/>
      <c r="M79" s="14"/>
      <c r="N79" s="162"/>
      <c r="O79" s="18"/>
      <c r="P79" s="14"/>
      <c r="Q79" s="162"/>
      <c r="R79" s="59"/>
      <c r="S79" s="18"/>
      <c r="T79" s="59"/>
      <c r="U79" s="60"/>
      <c r="V79" s="60"/>
      <c r="W79" s="60"/>
      <c r="X79" s="60"/>
      <c r="Y79" s="60"/>
      <c r="Z79" s="60"/>
    </row>
    <row r="80" spans="1:26" ht="18">
      <c r="A80" s="21"/>
      <c r="B80" s="21"/>
      <c r="C80" s="18"/>
      <c r="D80" s="145"/>
      <c r="E80" s="21"/>
      <c r="F80" s="18"/>
      <c r="G80" s="135"/>
      <c r="H80" s="59"/>
      <c r="I80" s="18"/>
      <c r="J80" s="135"/>
      <c r="K80" s="59"/>
      <c r="L80" s="59"/>
      <c r="M80" s="14"/>
      <c r="N80" s="59"/>
      <c r="O80" s="59"/>
      <c r="P80" s="135"/>
      <c r="Q80" s="21"/>
      <c r="R80" s="59"/>
      <c r="S80" s="59"/>
      <c r="T80" s="59"/>
      <c r="U80" s="60"/>
      <c r="V80" s="60"/>
      <c r="W80" s="60"/>
      <c r="X80" s="60"/>
      <c r="Y80" s="60"/>
      <c r="Z80" s="60"/>
    </row>
    <row r="81" spans="1:26" ht="18">
      <c r="A81" s="21"/>
      <c r="B81" s="21"/>
      <c r="C81" s="36"/>
      <c r="D81" s="70"/>
      <c r="E81" s="46"/>
      <c r="F81" s="36"/>
      <c r="G81" s="21"/>
      <c r="H81" s="46"/>
      <c r="I81" s="18"/>
      <c r="J81" s="21"/>
      <c r="K81" s="40"/>
      <c r="L81" s="59"/>
      <c r="M81" s="21"/>
      <c r="N81" s="21"/>
      <c r="O81" s="59"/>
      <c r="P81" s="21"/>
      <c r="Q81" s="21"/>
      <c r="R81" s="59"/>
      <c r="S81" s="59"/>
      <c r="T81" s="21"/>
      <c r="U81" s="60"/>
      <c r="V81" s="60"/>
      <c r="W81" s="60"/>
      <c r="X81" s="60"/>
      <c r="Y81" s="60"/>
      <c r="Z81" s="60"/>
    </row>
    <row r="82" spans="1:26" ht="18">
      <c r="A82" s="135"/>
      <c r="B82" s="135"/>
      <c r="C82" s="36"/>
      <c r="D82" s="35"/>
      <c r="E82" s="36"/>
      <c r="F82" s="36"/>
      <c r="G82" s="144"/>
      <c r="H82" s="36"/>
      <c r="I82" s="18"/>
      <c r="J82" s="144"/>
      <c r="K82" s="59"/>
      <c r="L82" s="59"/>
      <c r="M82" s="14"/>
      <c r="N82" s="59"/>
      <c r="O82" s="59"/>
      <c r="P82" s="135"/>
      <c r="Q82" s="59"/>
      <c r="R82" s="59"/>
      <c r="S82" s="59"/>
      <c r="T82" s="59"/>
      <c r="U82" s="60"/>
      <c r="V82" s="60"/>
      <c r="W82" s="60"/>
      <c r="X82" s="60"/>
      <c r="Y82" s="60"/>
      <c r="Z82" s="60"/>
    </row>
    <row r="83" spans="1:26" ht="18">
      <c r="A83" s="14"/>
      <c r="B83" s="95"/>
      <c r="C83" s="36"/>
      <c r="D83" s="136"/>
      <c r="E83" s="95"/>
      <c r="F83" s="36"/>
      <c r="G83" s="14"/>
      <c r="H83" s="83"/>
      <c r="I83" s="18"/>
      <c r="J83" s="14"/>
      <c r="K83" s="83"/>
      <c r="L83" s="59"/>
      <c r="M83" s="14"/>
      <c r="N83" s="83"/>
      <c r="O83" s="59"/>
      <c r="P83" s="14"/>
      <c r="Q83" s="83"/>
      <c r="R83" s="59"/>
      <c r="S83" s="59"/>
      <c r="T83" s="59"/>
      <c r="U83" s="60"/>
      <c r="V83" s="60"/>
      <c r="W83" s="60"/>
      <c r="X83" s="60"/>
      <c r="Y83" s="60"/>
      <c r="Z83" s="60"/>
    </row>
    <row r="84" spans="1:26" ht="18">
      <c r="A84" s="14"/>
      <c r="B84" s="95"/>
      <c r="C84" s="36"/>
      <c r="D84" s="136"/>
      <c r="E84" s="95"/>
      <c r="F84" s="36"/>
      <c r="G84" s="14"/>
      <c r="H84" s="83"/>
      <c r="I84" s="18"/>
      <c r="J84" s="14"/>
      <c r="K84" s="83"/>
      <c r="L84" s="59"/>
      <c r="M84" s="14"/>
      <c r="N84" s="83"/>
      <c r="O84" s="59"/>
      <c r="P84" s="14"/>
      <c r="Q84" s="83"/>
      <c r="R84" s="59"/>
      <c r="S84" s="59"/>
      <c r="T84" s="59"/>
      <c r="U84" s="60"/>
      <c r="V84" s="60"/>
      <c r="W84" s="60"/>
      <c r="X84" s="60"/>
      <c r="Y84" s="60"/>
      <c r="Z84" s="60"/>
    </row>
    <row r="85" spans="1:26" ht="18">
      <c r="A85" s="14"/>
      <c r="B85" s="95"/>
      <c r="C85" s="36"/>
      <c r="D85" s="136"/>
      <c r="E85" s="95"/>
      <c r="F85" s="36"/>
      <c r="G85" s="14"/>
      <c r="H85" s="83"/>
      <c r="I85" s="18"/>
      <c r="J85" s="14"/>
      <c r="K85" s="83"/>
      <c r="L85" s="59"/>
      <c r="M85" s="14"/>
      <c r="N85" s="83"/>
      <c r="O85" s="59"/>
      <c r="P85" s="14"/>
      <c r="Q85" s="83"/>
      <c r="R85" s="59"/>
      <c r="S85" s="59"/>
      <c r="T85" s="59"/>
      <c r="U85" s="60"/>
      <c r="V85" s="60"/>
      <c r="W85" s="60"/>
      <c r="X85" s="60"/>
      <c r="Y85" s="60"/>
      <c r="Z85" s="60"/>
    </row>
    <row r="86" spans="1:26" ht="18">
      <c r="A86" s="14"/>
      <c r="B86" s="95"/>
      <c r="C86" s="36"/>
      <c r="D86" s="136"/>
      <c r="E86" s="95"/>
      <c r="F86" s="36"/>
      <c r="G86" s="14"/>
      <c r="H86" s="83"/>
      <c r="I86" s="18"/>
      <c r="J86" s="14"/>
      <c r="K86" s="83"/>
      <c r="L86" s="59"/>
      <c r="M86" s="14"/>
      <c r="N86" s="83"/>
      <c r="O86" s="59"/>
      <c r="P86" s="14"/>
      <c r="Q86" s="83"/>
      <c r="R86" s="59"/>
      <c r="S86" s="59"/>
      <c r="T86" s="59"/>
      <c r="U86" s="60"/>
      <c r="V86" s="60"/>
      <c r="W86" s="60"/>
      <c r="X86" s="60"/>
      <c r="Y86" s="60"/>
      <c r="Z86" s="60"/>
    </row>
    <row r="87" spans="1:26" ht="18">
      <c r="A87" s="14"/>
      <c r="B87" s="95"/>
      <c r="C87" s="36"/>
      <c r="D87" s="136"/>
      <c r="E87" s="95"/>
      <c r="F87" s="36"/>
      <c r="G87" s="14"/>
      <c r="H87" s="83"/>
      <c r="I87" s="18"/>
      <c r="J87" s="14"/>
      <c r="K87" s="83"/>
      <c r="L87" s="59"/>
      <c r="M87" s="14"/>
      <c r="N87" s="83"/>
      <c r="O87" s="59"/>
      <c r="P87" s="14"/>
      <c r="Q87" s="83"/>
      <c r="R87" s="59"/>
      <c r="S87" s="59"/>
      <c r="T87" s="59"/>
      <c r="U87" s="60"/>
      <c r="V87" s="60"/>
      <c r="W87" s="60"/>
      <c r="X87" s="60"/>
      <c r="Y87" s="60"/>
      <c r="Z87" s="60"/>
    </row>
    <row r="88" spans="1:26" ht="18">
      <c r="A88" s="14"/>
      <c r="B88" s="95"/>
      <c r="C88" s="36"/>
      <c r="D88" s="136"/>
      <c r="E88" s="95"/>
      <c r="F88" s="36"/>
      <c r="G88" s="14"/>
      <c r="H88" s="83"/>
      <c r="I88" s="18"/>
      <c r="J88" s="14"/>
      <c r="K88" s="83"/>
      <c r="L88" s="59"/>
      <c r="M88" s="14"/>
      <c r="N88" s="83"/>
      <c r="O88" s="59"/>
      <c r="P88" s="14"/>
      <c r="Q88" s="83"/>
      <c r="R88" s="59"/>
      <c r="S88" s="59"/>
      <c r="T88" s="59"/>
      <c r="U88" s="59"/>
      <c r="V88" s="60"/>
      <c r="W88" s="60"/>
      <c r="X88" s="60"/>
      <c r="Y88" s="60"/>
      <c r="Z88" s="60"/>
    </row>
    <row r="89" spans="1:26" ht="18">
      <c r="A89" s="14"/>
      <c r="B89" s="95"/>
      <c r="C89" s="36"/>
      <c r="D89" s="136"/>
      <c r="E89" s="95"/>
      <c r="F89" s="36"/>
      <c r="G89" s="14"/>
      <c r="H89" s="83"/>
      <c r="I89" s="18"/>
      <c r="J89" s="14"/>
      <c r="K89" s="83"/>
      <c r="L89" s="59"/>
      <c r="M89" s="14"/>
      <c r="N89" s="83"/>
      <c r="O89" s="59"/>
      <c r="P89" s="14"/>
      <c r="Q89" s="83"/>
      <c r="R89" s="59"/>
      <c r="S89" s="59"/>
      <c r="T89" s="59"/>
      <c r="U89" s="59"/>
      <c r="V89" s="60"/>
      <c r="W89" s="60"/>
      <c r="X89" s="60"/>
      <c r="Y89" s="60"/>
      <c r="Z89" s="60"/>
    </row>
    <row r="90" spans="1:26" ht="18">
      <c r="A90" s="14"/>
      <c r="B90" s="95"/>
      <c r="C90" s="36"/>
      <c r="D90" s="136"/>
      <c r="E90" s="95"/>
      <c r="F90" s="36"/>
      <c r="G90" s="14"/>
      <c r="H90" s="83"/>
      <c r="I90" s="18"/>
      <c r="J90" s="14"/>
      <c r="K90" s="83"/>
      <c r="L90" s="59"/>
      <c r="M90" s="14"/>
      <c r="N90" s="83"/>
      <c r="O90" s="59"/>
      <c r="P90" s="14"/>
      <c r="Q90" s="83"/>
      <c r="R90" s="59"/>
      <c r="S90" s="59"/>
      <c r="T90" s="59"/>
      <c r="U90" s="59"/>
      <c r="V90" s="60"/>
      <c r="W90" s="60"/>
      <c r="X90" s="60"/>
      <c r="Y90" s="60"/>
      <c r="Z90" s="60"/>
    </row>
    <row r="91" spans="1:26" ht="18">
      <c r="A91" s="14"/>
      <c r="B91" s="95"/>
      <c r="C91" s="36"/>
      <c r="D91" s="136"/>
      <c r="E91" s="95"/>
      <c r="F91" s="36"/>
      <c r="G91" s="14"/>
      <c r="H91" s="83"/>
      <c r="I91" s="18"/>
      <c r="J91" s="14"/>
      <c r="K91" s="83"/>
      <c r="L91" s="59"/>
      <c r="M91" s="14"/>
      <c r="N91" s="83"/>
      <c r="O91" s="59"/>
      <c r="P91" s="14"/>
      <c r="Q91" s="83"/>
      <c r="R91" s="59"/>
      <c r="S91" s="59"/>
      <c r="T91" s="59"/>
      <c r="U91" s="59"/>
      <c r="V91" s="60"/>
      <c r="W91" s="60"/>
      <c r="X91" s="60"/>
      <c r="Y91" s="60"/>
      <c r="Z91" s="60"/>
    </row>
    <row r="92" spans="1:26" ht="18">
      <c r="A92" s="14"/>
      <c r="B92" s="95"/>
      <c r="C92" s="36"/>
      <c r="D92" s="136"/>
      <c r="E92" s="95"/>
      <c r="F92" s="36"/>
      <c r="G92" s="14"/>
      <c r="H92" s="83"/>
      <c r="I92" s="18"/>
      <c r="J92" s="14"/>
      <c r="K92" s="83"/>
      <c r="L92" s="59"/>
      <c r="M92" s="14"/>
      <c r="N92" s="83"/>
      <c r="O92" s="59"/>
      <c r="P92" s="14"/>
      <c r="Q92" s="83"/>
      <c r="R92" s="59"/>
      <c r="S92" s="59"/>
      <c r="T92" s="59"/>
      <c r="U92" s="59"/>
      <c r="V92" s="60"/>
      <c r="W92" s="60"/>
      <c r="X92" s="60"/>
      <c r="Y92" s="60"/>
      <c r="Z92" s="60"/>
    </row>
    <row r="93" spans="1:26" ht="18">
      <c r="A93" s="14"/>
      <c r="B93" s="95"/>
      <c r="C93" s="36"/>
      <c r="D93" s="136"/>
      <c r="E93" s="95"/>
      <c r="F93" s="36"/>
      <c r="G93" s="14"/>
      <c r="H93" s="83"/>
      <c r="I93" s="18"/>
      <c r="J93" s="14"/>
      <c r="K93" s="83"/>
      <c r="L93" s="59"/>
      <c r="M93" s="14"/>
      <c r="N93" s="83"/>
      <c r="O93" s="59"/>
      <c r="P93" s="14"/>
      <c r="Q93" s="83"/>
      <c r="R93" s="59"/>
      <c r="S93" s="59"/>
      <c r="T93" s="59"/>
      <c r="U93" s="59"/>
      <c r="V93" s="60"/>
      <c r="W93" s="60"/>
      <c r="X93" s="60"/>
      <c r="Y93" s="60"/>
      <c r="Z93" s="60"/>
    </row>
    <row r="94" spans="1:26" ht="18">
      <c r="A94" s="14"/>
      <c r="B94" s="95"/>
      <c r="C94" s="36"/>
      <c r="D94" s="136"/>
      <c r="E94" s="95"/>
      <c r="F94" s="36"/>
      <c r="G94" s="14"/>
      <c r="H94" s="83"/>
      <c r="I94" s="18"/>
      <c r="J94" s="14"/>
      <c r="K94" s="83"/>
      <c r="L94" s="59"/>
      <c r="M94" s="14"/>
      <c r="N94" s="83"/>
      <c r="O94" s="59"/>
      <c r="P94" s="14"/>
      <c r="Q94" s="83"/>
      <c r="R94" s="59"/>
      <c r="S94" s="59"/>
      <c r="T94" s="59"/>
      <c r="U94" s="59"/>
      <c r="V94" s="60"/>
      <c r="W94" s="60"/>
      <c r="X94" s="60"/>
      <c r="Y94" s="60"/>
      <c r="Z94" s="60"/>
    </row>
    <row r="95" spans="1:26" ht="18">
      <c r="A95" s="14"/>
      <c r="B95" s="95"/>
      <c r="C95" s="23"/>
      <c r="D95" s="136"/>
      <c r="E95" s="95"/>
      <c r="F95" s="23"/>
      <c r="G95" s="14"/>
      <c r="H95" s="83"/>
      <c r="I95" s="23"/>
      <c r="J95" s="14"/>
      <c r="K95" s="83"/>
      <c r="L95" s="59"/>
      <c r="M95" s="14"/>
      <c r="N95" s="83"/>
      <c r="O95" s="59"/>
      <c r="P95" s="14"/>
      <c r="Q95" s="83"/>
      <c r="R95" s="59"/>
      <c r="S95" s="59"/>
      <c r="T95" s="59"/>
      <c r="U95" s="59"/>
      <c r="V95" s="60"/>
      <c r="W95" s="60"/>
      <c r="X95" s="60"/>
      <c r="Y95" s="60"/>
      <c r="Z95" s="60"/>
    </row>
    <row r="96" spans="1:26" ht="18">
      <c r="A96" s="14"/>
      <c r="B96" s="95"/>
      <c r="C96" s="18"/>
      <c r="D96" s="136"/>
      <c r="E96" s="95"/>
      <c r="F96" s="18"/>
      <c r="G96" s="14"/>
      <c r="H96" s="83"/>
      <c r="I96" s="18"/>
      <c r="J96" s="14"/>
      <c r="K96" s="83"/>
      <c r="L96" s="59"/>
      <c r="M96" s="14"/>
      <c r="N96" s="83"/>
      <c r="O96" s="59"/>
      <c r="P96" s="14"/>
      <c r="Q96" s="83"/>
      <c r="R96" s="59"/>
      <c r="S96" s="59"/>
      <c r="T96" s="59"/>
      <c r="U96" s="59"/>
      <c r="V96" s="60"/>
      <c r="W96" s="60"/>
      <c r="X96" s="60"/>
      <c r="Y96" s="60"/>
      <c r="Z96" s="60"/>
    </row>
    <row r="97" spans="1:26" ht="18">
      <c r="A97" s="14"/>
      <c r="B97" s="59"/>
      <c r="C97" s="36"/>
      <c r="D97" s="136"/>
      <c r="E97" s="59"/>
      <c r="F97" s="36"/>
      <c r="G97" s="14"/>
      <c r="H97" s="59"/>
      <c r="I97" s="18"/>
      <c r="J97" s="14"/>
      <c r="K97" s="59"/>
      <c r="L97" s="59"/>
      <c r="M97" s="14"/>
      <c r="N97" s="59"/>
      <c r="O97" s="59"/>
      <c r="P97" s="14"/>
      <c r="Q97" s="83"/>
      <c r="R97" s="59"/>
      <c r="S97" s="59"/>
      <c r="T97" s="59"/>
      <c r="U97" s="59"/>
      <c r="V97" s="60"/>
      <c r="W97" s="60"/>
      <c r="X97" s="60"/>
      <c r="Y97" s="60"/>
      <c r="Z97" s="60"/>
    </row>
    <row r="98" spans="1:26" ht="18">
      <c r="A98" s="135"/>
      <c r="B98" s="131"/>
      <c r="C98" s="36"/>
      <c r="D98" s="136"/>
      <c r="E98" s="95"/>
      <c r="F98" s="36"/>
      <c r="G98" s="14"/>
      <c r="H98" s="83"/>
      <c r="I98" s="18"/>
      <c r="J98" s="14"/>
      <c r="K98" s="83"/>
      <c r="L98" s="59"/>
      <c r="M98" s="14"/>
      <c r="N98" s="83"/>
      <c r="O98" s="59"/>
      <c r="P98" s="14"/>
      <c r="Q98" s="83"/>
      <c r="R98" s="59"/>
      <c r="S98" s="59"/>
      <c r="T98" s="59"/>
      <c r="U98" s="59"/>
      <c r="V98" s="60"/>
      <c r="W98" s="60"/>
      <c r="X98" s="60"/>
      <c r="Y98" s="60"/>
      <c r="Z98" s="60"/>
    </row>
    <row r="99" spans="1:26" ht="18">
      <c r="A99" s="21"/>
      <c r="B99" s="119"/>
      <c r="C99" s="36"/>
      <c r="D99" s="70"/>
      <c r="E99" s="119"/>
      <c r="F99" s="36"/>
      <c r="G99" s="21"/>
      <c r="H99" s="137"/>
      <c r="I99" s="18"/>
      <c r="J99" s="21"/>
      <c r="K99" s="137"/>
      <c r="L99" s="59"/>
      <c r="M99" s="21"/>
      <c r="N99" s="137"/>
      <c r="O99" s="59"/>
      <c r="P99" s="21"/>
      <c r="Q99" s="137"/>
      <c r="R99" s="59"/>
      <c r="S99" s="59"/>
      <c r="T99" s="59"/>
      <c r="U99" s="59"/>
      <c r="V99" s="60"/>
      <c r="W99" s="60"/>
      <c r="X99" s="60"/>
      <c r="Y99" s="60"/>
      <c r="Z99" s="60"/>
    </row>
    <row r="100" spans="1:26" ht="18">
      <c r="A100" s="21"/>
      <c r="B100" s="119"/>
      <c r="C100" s="36"/>
      <c r="D100" s="70"/>
      <c r="E100" s="119"/>
      <c r="F100" s="36"/>
      <c r="G100" s="21"/>
      <c r="H100" s="137"/>
      <c r="I100" s="18"/>
      <c r="J100" s="21"/>
      <c r="K100" s="137"/>
      <c r="L100" s="59"/>
      <c r="M100" s="21"/>
      <c r="N100" s="137"/>
      <c r="O100" s="59"/>
      <c r="P100" s="21"/>
      <c r="Q100" s="137"/>
      <c r="R100" s="59"/>
      <c r="S100" s="59"/>
      <c r="T100" s="59"/>
      <c r="U100" s="59"/>
      <c r="V100" s="60"/>
      <c r="W100" s="60"/>
      <c r="X100" s="60"/>
      <c r="Y100" s="60"/>
      <c r="Z100" s="60"/>
    </row>
    <row r="101" spans="1:26" ht="19.5">
      <c r="A101" s="135"/>
      <c r="B101" s="139"/>
      <c r="C101" s="36"/>
      <c r="D101" s="35"/>
      <c r="E101" s="139"/>
      <c r="F101" s="36"/>
      <c r="G101" s="46"/>
      <c r="H101" s="140"/>
      <c r="I101" s="18"/>
      <c r="J101" s="144"/>
      <c r="K101" s="59"/>
      <c r="L101" s="59"/>
      <c r="M101" s="14"/>
      <c r="N101" s="59"/>
      <c r="O101" s="59"/>
      <c r="P101" s="14"/>
      <c r="Q101" s="59"/>
      <c r="R101" s="59"/>
      <c r="S101" s="59"/>
      <c r="T101" s="141"/>
      <c r="U101" s="59"/>
      <c r="V101" s="60"/>
      <c r="W101" s="60"/>
      <c r="X101" s="60"/>
      <c r="Y101" s="60"/>
      <c r="Z101" s="60"/>
    </row>
    <row r="102" spans="1:26" ht="19.5">
      <c r="A102" s="135"/>
      <c r="B102" s="59"/>
      <c r="C102" s="59"/>
      <c r="D102" s="136"/>
      <c r="E102" s="142"/>
      <c r="F102" s="36"/>
      <c r="G102" s="163"/>
      <c r="H102" s="36"/>
      <c r="I102" s="18"/>
      <c r="J102" s="144"/>
      <c r="K102" s="59"/>
      <c r="L102" s="59"/>
      <c r="M102" s="14"/>
      <c r="N102" s="59"/>
      <c r="O102" s="59"/>
      <c r="P102" s="14"/>
      <c r="Q102" s="59"/>
      <c r="R102" s="59"/>
      <c r="S102" s="59"/>
      <c r="T102" s="141"/>
      <c r="U102" s="59"/>
      <c r="V102" s="60"/>
      <c r="W102" s="60"/>
      <c r="X102" s="60"/>
      <c r="Y102" s="60"/>
      <c r="Z102" s="60"/>
    </row>
    <row r="103" spans="1:26" ht="19.5">
      <c r="A103" s="143"/>
      <c r="B103" s="59"/>
      <c r="C103" s="36"/>
      <c r="D103" s="164"/>
      <c r="E103" s="59"/>
      <c r="F103" s="144"/>
      <c r="G103" s="36"/>
      <c r="H103" s="36"/>
      <c r="I103" s="18"/>
      <c r="J103" s="144"/>
      <c r="K103" s="59"/>
      <c r="L103" s="59"/>
      <c r="M103" s="14"/>
      <c r="N103" s="59"/>
      <c r="O103" s="59"/>
      <c r="P103" s="14"/>
      <c r="Q103" s="59"/>
      <c r="R103" s="59"/>
      <c r="S103" s="59"/>
      <c r="T103" s="141"/>
      <c r="U103" s="59"/>
      <c r="V103" s="60"/>
      <c r="W103" s="60"/>
      <c r="X103" s="60"/>
      <c r="Y103" s="60"/>
      <c r="Z103" s="60"/>
    </row>
    <row r="104" spans="1:26" ht="18.75">
      <c r="A104" s="135"/>
      <c r="B104" s="145"/>
      <c r="C104" s="36"/>
      <c r="D104" s="164"/>
      <c r="E104" s="36"/>
      <c r="F104" s="36"/>
      <c r="G104" s="144"/>
      <c r="H104" s="36"/>
      <c r="I104" s="18"/>
      <c r="J104" s="144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8">
      <c r="A105" s="135"/>
      <c r="B105" s="145"/>
      <c r="C105" s="36"/>
      <c r="D105" s="35"/>
      <c r="E105" s="36"/>
      <c r="F105" s="36"/>
      <c r="G105" s="144"/>
      <c r="H105" s="36"/>
      <c r="I105" s="18"/>
      <c r="J105" s="144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8">
      <c r="A106" s="146"/>
      <c r="B106" s="18"/>
      <c r="C106" s="59"/>
      <c r="D106" s="136"/>
      <c r="E106" s="59"/>
      <c r="F106" s="59"/>
      <c r="G106" s="14"/>
      <c r="H106" s="59"/>
      <c r="I106" s="59"/>
      <c r="J106" s="14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8">
      <c r="A107" s="146"/>
      <c r="B107" s="18"/>
      <c r="C107" s="59"/>
      <c r="D107" s="136"/>
      <c r="E107" s="59"/>
      <c r="F107" s="59"/>
      <c r="G107" s="14"/>
      <c r="H107" s="59"/>
      <c r="I107" s="59"/>
      <c r="J107" s="14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8">
      <c r="A108" s="146"/>
      <c r="B108" s="18"/>
      <c r="C108" s="59"/>
      <c r="D108" s="136"/>
      <c r="E108" s="59"/>
      <c r="F108" s="59"/>
      <c r="G108" s="14"/>
      <c r="H108" s="59"/>
      <c r="I108" s="59"/>
      <c r="J108" s="14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8">
      <c r="A109" s="146"/>
      <c r="B109" s="18"/>
      <c r="C109" s="59"/>
      <c r="D109" s="136"/>
      <c r="E109" s="59"/>
      <c r="F109" s="59"/>
      <c r="G109" s="14"/>
      <c r="H109" s="59"/>
      <c r="I109" s="59"/>
      <c r="J109" s="14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8">
      <c r="A110" s="146"/>
      <c r="B110" s="18"/>
      <c r="C110" s="59"/>
      <c r="D110" s="136"/>
      <c r="E110" s="59"/>
      <c r="F110" s="59"/>
      <c r="G110" s="14"/>
      <c r="H110" s="59"/>
      <c r="I110" s="59"/>
      <c r="J110" s="14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8">
      <c r="A111" s="146"/>
      <c r="B111" s="18"/>
      <c r="C111" s="59"/>
      <c r="D111" s="136"/>
      <c r="E111" s="59"/>
      <c r="F111" s="59"/>
      <c r="G111" s="14"/>
      <c r="H111" s="59"/>
      <c r="I111" s="59"/>
      <c r="J111" s="14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8">
      <c r="A112" s="146"/>
      <c r="B112" s="18"/>
      <c r="C112" s="59"/>
      <c r="D112" s="136"/>
      <c r="E112" s="59"/>
      <c r="F112" s="59"/>
      <c r="G112" s="14"/>
      <c r="H112" s="59"/>
      <c r="I112" s="59"/>
      <c r="J112" s="14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8">
      <c r="A113" s="146"/>
      <c r="B113" s="18"/>
      <c r="C113" s="59"/>
      <c r="D113" s="136"/>
      <c r="E113" s="59"/>
      <c r="F113" s="59"/>
      <c r="G113" s="14"/>
      <c r="H113" s="59"/>
      <c r="I113" s="59"/>
      <c r="J113" s="14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8">
      <c r="A114" s="146"/>
      <c r="B114" s="18"/>
      <c r="C114" s="59"/>
      <c r="D114" s="136"/>
      <c r="E114" s="59"/>
      <c r="F114" s="59"/>
      <c r="G114" s="14"/>
      <c r="H114" s="59"/>
      <c r="I114" s="59"/>
      <c r="J114" s="14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8">
      <c r="A115" s="146"/>
      <c r="B115" s="18"/>
      <c r="C115" s="59"/>
      <c r="D115" s="136"/>
      <c r="E115" s="59"/>
      <c r="F115" s="59"/>
      <c r="G115" s="14"/>
      <c r="H115" s="59"/>
      <c r="I115" s="59"/>
      <c r="J115" s="14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8">
      <c r="A116" s="146"/>
      <c r="B116" s="18"/>
      <c r="C116" s="59"/>
      <c r="D116" s="136"/>
      <c r="E116" s="59"/>
      <c r="F116" s="59"/>
      <c r="G116" s="14"/>
      <c r="H116" s="59"/>
      <c r="I116" s="59"/>
      <c r="J116" s="14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8">
      <c r="A117" s="146"/>
      <c r="B117" s="18"/>
      <c r="C117" s="59"/>
      <c r="D117" s="136"/>
      <c r="E117" s="59"/>
      <c r="F117" s="59"/>
      <c r="G117" s="14"/>
      <c r="H117" s="59"/>
      <c r="I117" s="59"/>
      <c r="J117" s="14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8">
      <c r="A118" s="146"/>
      <c r="B118" s="18"/>
      <c r="C118" s="59"/>
      <c r="D118" s="136"/>
      <c r="E118" s="59"/>
      <c r="F118" s="59"/>
      <c r="G118" s="14"/>
      <c r="H118" s="59"/>
      <c r="I118" s="59"/>
      <c r="J118" s="14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8">
      <c r="A119" s="146"/>
      <c r="B119" s="18"/>
      <c r="C119" s="59"/>
      <c r="D119" s="136"/>
      <c r="E119" s="59"/>
      <c r="F119" s="59"/>
      <c r="G119" s="14"/>
      <c r="H119" s="59"/>
      <c r="I119" s="59"/>
      <c r="J119" s="14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8">
      <c r="A120" s="147"/>
      <c r="B120" s="18"/>
      <c r="C120" s="60"/>
      <c r="D120" s="152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8">
      <c r="A121" s="135"/>
      <c r="B121" s="18"/>
      <c r="C121" s="60"/>
      <c r="D121" s="152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8">
      <c r="A122" s="21"/>
      <c r="B122" s="18"/>
      <c r="C122" s="60"/>
      <c r="D122" s="152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8">
      <c r="A123" s="148"/>
      <c r="B123" s="18"/>
      <c r="C123" s="60"/>
      <c r="D123" s="152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8">
      <c r="A124" s="135"/>
      <c r="B124" s="18"/>
      <c r="C124" s="60"/>
      <c r="D124" s="152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8">
      <c r="A125" s="146"/>
      <c r="B125" s="18"/>
      <c r="C125" s="60"/>
      <c r="D125" s="152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8">
      <c r="A126" s="146"/>
      <c r="B126" s="18"/>
      <c r="C126" s="60"/>
      <c r="D126" s="152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8">
      <c r="A127" s="146"/>
      <c r="B127" s="18"/>
      <c r="C127" s="60"/>
      <c r="D127" s="152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8">
      <c r="A128" s="146"/>
      <c r="B128" s="18"/>
      <c r="C128" s="60"/>
      <c r="D128" s="152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8">
      <c r="A129" s="146"/>
      <c r="B129" s="18"/>
      <c r="C129" s="60"/>
      <c r="D129" s="152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8">
      <c r="A130" s="146"/>
      <c r="B130" s="18"/>
      <c r="C130" s="60"/>
      <c r="D130" s="152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8">
      <c r="A131" s="146"/>
      <c r="B131" s="18"/>
      <c r="C131" s="60"/>
      <c r="D131" s="152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8">
      <c r="A132" s="146"/>
      <c r="B132" s="18"/>
      <c r="C132" s="60"/>
      <c r="D132" s="152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8">
      <c r="A133" s="146"/>
      <c r="B133" s="18"/>
      <c r="C133" s="60"/>
      <c r="D133" s="152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8">
      <c r="A134" s="146"/>
      <c r="B134" s="18"/>
      <c r="C134" s="60"/>
      <c r="D134" s="152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8">
      <c r="A135" s="146"/>
      <c r="B135" s="18"/>
      <c r="C135" s="60"/>
      <c r="D135" s="152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8">
      <c r="A136" s="146"/>
      <c r="B136" s="18"/>
      <c r="C136" s="60"/>
      <c r="D136" s="152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8">
      <c r="A137" s="146"/>
      <c r="B137" s="18"/>
      <c r="C137" s="60"/>
      <c r="D137" s="152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8">
      <c r="A138" s="146"/>
      <c r="B138" s="18"/>
      <c r="C138" s="60"/>
      <c r="D138" s="152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8">
      <c r="A139" s="146"/>
      <c r="B139" s="18"/>
      <c r="C139" s="60"/>
      <c r="D139" s="152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8">
      <c r="A140" s="147"/>
      <c r="B140" s="18"/>
      <c r="C140" s="60"/>
      <c r="D140" s="152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8">
      <c r="A141" s="21"/>
      <c r="B141" s="18"/>
      <c r="C141" s="60"/>
      <c r="D141" s="152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8">
      <c r="A142" s="21"/>
      <c r="B142" s="18"/>
      <c r="C142" s="60"/>
      <c r="D142" s="152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8">
      <c r="A143" s="149"/>
      <c r="B143" s="18"/>
      <c r="C143" s="60"/>
      <c r="D143" s="152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8">
      <c r="A144" s="135"/>
      <c r="B144" s="18"/>
      <c r="C144" s="60"/>
      <c r="D144" s="152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8">
      <c r="A145" s="144"/>
      <c r="B145" s="18"/>
      <c r="C145" s="60"/>
      <c r="D145" s="152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8">
      <c r="A146" s="144"/>
      <c r="B146" s="18"/>
      <c r="C146" s="60"/>
      <c r="D146" s="152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8">
      <c r="A147" s="144"/>
      <c r="B147" s="18"/>
      <c r="C147" s="60"/>
      <c r="D147" s="152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8">
      <c r="A148" s="144"/>
      <c r="B148" s="18"/>
      <c r="C148" s="60"/>
      <c r="D148" s="152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8">
      <c r="A149" s="144"/>
      <c r="B149" s="18"/>
      <c r="C149" s="60"/>
      <c r="D149" s="152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8">
      <c r="A150" s="144"/>
      <c r="B150" s="18"/>
      <c r="C150" s="60"/>
      <c r="D150" s="152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8">
      <c r="A151" s="144"/>
      <c r="B151" s="18"/>
      <c r="C151" s="60"/>
      <c r="D151" s="152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8">
      <c r="A152" s="46"/>
      <c r="B152" s="18"/>
      <c r="C152" s="59"/>
      <c r="D152" s="152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8">
      <c r="A153" s="135"/>
      <c r="B153" s="18"/>
      <c r="C153" s="59"/>
      <c r="D153" s="152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8">
      <c r="A154" s="144"/>
      <c r="B154" s="18"/>
      <c r="C154" s="59"/>
      <c r="D154" s="152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8">
      <c r="A155" s="144"/>
      <c r="B155" s="18"/>
      <c r="C155" s="59"/>
      <c r="D155" s="152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8">
      <c r="A156" s="144"/>
      <c r="B156" s="18"/>
      <c r="C156" s="59"/>
      <c r="D156" s="152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8">
      <c r="A157" s="144"/>
      <c r="B157" s="18"/>
      <c r="C157" s="59"/>
      <c r="D157" s="152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8">
      <c r="A158" s="144"/>
      <c r="B158" s="18"/>
      <c r="C158" s="59"/>
      <c r="D158" s="152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8">
      <c r="A159" s="144"/>
      <c r="B159" s="18"/>
      <c r="C159" s="59"/>
      <c r="D159" s="152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8">
      <c r="A160" s="144"/>
      <c r="B160" s="18"/>
      <c r="C160" s="59"/>
      <c r="D160" s="152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8">
      <c r="A161" s="46"/>
      <c r="B161" s="18"/>
      <c r="C161" s="150"/>
      <c r="D161" s="152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8">
      <c r="A162" s="21"/>
      <c r="B162" s="18"/>
      <c r="C162" s="59"/>
      <c r="D162" s="152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8">
      <c r="A163" s="146"/>
      <c r="B163" s="18"/>
      <c r="C163" s="59"/>
      <c r="D163" s="152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8">
      <c r="A164" s="146"/>
      <c r="B164" s="18"/>
      <c r="C164" s="59"/>
      <c r="D164" s="152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8">
      <c r="A165" s="146"/>
      <c r="B165" s="18"/>
      <c r="C165" s="59"/>
      <c r="D165" s="152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8">
      <c r="A166" s="146"/>
      <c r="B166" s="18"/>
      <c r="C166" s="59"/>
      <c r="D166" s="152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8">
      <c r="A167" s="146"/>
      <c r="B167" s="18"/>
      <c r="C167" s="59"/>
      <c r="D167" s="152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8">
      <c r="A168" s="146"/>
      <c r="B168" s="18"/>
      <c r="C168" s="60"/>
      <c r="D168" s="152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8">
      <c r="A169" s="146"/>
      <c r="B169" s="18"/>
      <c r="C169" s="60"/>
      <c r="D169" s="152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8">
      <c r="A170" s="147"/>
      <c r="B170" s="18"/>
      <c r="C170" s="60"/>
      <c r="D170" s="152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8">
      <c r="A171" s="151"/>
      <c r="B171" s="18"/>
      <c r="C171" s="60"/>
      <c r="D171" s="152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8">
      <c r="A172" s="146"/>
      <c r="B172" s="18"/>
      <c r="C172" s="60"/>
      <c r="D172" s="152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8">
      <c r="A173" s="146"/>
      <c r="B173" s="18"/>
      <c r="C173" s="60"/>
      <c r="D173" s="152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8">
      <c r="A174" s="146"/>
      <c r="B174" s="18"/>
      <c r="C174" s="60"/>
      <c r="D174" s="152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8">
      <c r="A175" s="146"/>
      <c r="B175" s="18"/>
      <c r="C175" s="60"/>
      <c r="D175" s="152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8">
      <c r="A176" s="146"/>
      <c r="B176" s="18"/>
      <c r="C176" s="60"/>
      <c r="D176" s="152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8">
      <c r="A177" s="146"/>
      <c r="B177" s="18"/>
      <c r="C177" s="60"/>
      <c r="D177" s="152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8">
      <c r="A178" s="146"/>
      <c r="B178" s="18"/>
      <c r="C178" s="60"/>
      <c r="D178" s="152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8">
      <c r="A179" s="147"/>
      <c r="B179" s="18"/>
      <c r="C179" s="60"/>
      <c r="D179" s="152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8">
      <c r="A180" s="151"/>
      <c r="B180" s="18"/>
      <c r="C180" s="60"/>
      <c r="D180" s="152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8">
      <c r="A181" s="21"/>
      <c r="B181" s="18"/>
      <c r="C181" s="60"/>
      <c r="D181" s="152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8">
      <c r="A182" s="148"/>
      <c r="B182" s="18"/>
      <c r="C182" s="60"/>
      <c r="D182" s="152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8">
      <c r="A183" s="151"/>
      <c r="B183" s="18"/>
      <c r="C183" s="60"/>
      <c r="D183" s="152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8">
      <c r="A184" s="146"/>
      <c r="B184" s="18"/>
      <c r="C184" s="60"/>
      <c r="D184" s="152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8">
      <c r="A185" s="146"/>
      <c r="B185" s="18"/>
      <c r="C185" s="60"/>
      <c r="D185" s="152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8">
      <c r="A186" s="146"/>
      <c r="B186" s="18"/>
      <c r="C186" s="60"/>
      <c r="D186" s="152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8">
      <c r="A187" s="146"/>
      <c r="B187" s="18"/>
      <c r="C187" s="60"/>
      <c r="D187" s="152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8">
      <c r="A188" s="146"/>
      <c r="B188" s="18"/>
      <c r="C188" s="60"/>
      <c r="D188" s="152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8">
      <c r="A189" s="146"/>
      <c r="B189" s="18"/>
      <c r="C189" s="60"/>
      <c r="D189" s="152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8">
      <c r="A190" s="146"/>
      <c r="B190" s="18"/>
      <c r="C190" s="60"/>
      <c r="D190" s="152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8">
      <c r="A191" s="147"/>
      <c r="B191" s="18"/>
      <c r="C191" s="60"/>
      <c r="D191" s="152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8">
      <c r="A192" s="151"/>
      <c r="B192" s="18"/>
      <c r="C192" s="60"/>
      <c r="D192" s="152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8">
      <c r="A193" s="21"/>
      <c r="B193" s="18"/>
      <c r="C193" s="60"/>
      <c r="D193" s="152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8">
      <c r="A194" s="149"/>
      <c r="B194" s="18"/>
      <c r="C194" s="60"/>
      <c r="D194" s="152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8">
      <c r="A195" s="135"/>
      <c r="B195" s="18"/>
      <c r="C195" s="60"/>
      <c r="D195" s="152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8">
      <c r="A196" s="144"/>
      <c r="B196" s="18"/>
      <c r="C196" s="60"/>
      <c r="D196" s="152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8">
      <c r="A197" s="135"/>
      <c r="B197" s="18"/>
      <c r="C197" s="60"/>
      <c r="D197" s="152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8">
      <c r="A198" s="144"/>
      <c r="B198" s="18"/>
      <c r="C198" s="60"/>
      <c r="D198" s="152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8">
      <c r="A199" s="21"/>
      <c r="B199" s="18"/>
      <c r="C199" s="60"/>
      <c r="D199" s="152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8">
      <c r="A200" s="146"/>
      <c r="B200" s="18"/>
      <c r="C200" s="60"/>
      <c r="D200" s="152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8">
      <c r="A201" s="151"/>
      <c r="B201" s="18"/>
      <c r="C201" s="60"/>
      <c r="D201" s="152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8">
      <c r="A202" s="146"/>
      <c r="B202" s="18"/>
      <c r="C202" s="60"/>
      <c r="D202" s="152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8">
      <c r="A203" s="151"/>
      <c r="B203" s="18"/>
      <c r="C203" s="60"/>
      <c r="D203" s="152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8">
      <c r="A204" s="146"/>
      <c r="B204" s="18"/>
      <c r="C204" s="60"/>
      <c r="D204" s="152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8">
      <c r="A205" s="135"/>
      <c r="B205" s="18"/>
      <c r="C205" s="60"/>
      <c r="D205" s="152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8">
      <c r="A206" s="135"/>
      <c r="B206" s="18"/>
      <c r="C206" s="60"/>
      <c r="D206" s="152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8">
      <c r="A207" s="135"/>
      <c r="B207" s="18"/>
      <c r="C207" s="60"/>
      <c r="D207" s="152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8">
      <c r="A208" s="135"/>
      <c r="B208" s="18"/>
      <c r="C208" s="60"/>
      <c r="D208" s="152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8">
      <c r="A209" s="135"/>
      <c r="B209" s="18"/>
      <c r="C209" s="60"/>
      <c r="D209" s="152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8">
      <c r="A210" s="135"/>
      <c r="B210" s="18"/>
      <c r="C210" s="60"/>
      <c r="D210" s="152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8">
      <c r="A211" s="135"/>
      <c r="B211" s="18"/>
      <c r="C211" s="60"/>
      <c r="D211" s="152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8">
      <c r="A212" s="135"/>
      <c r="B212" s="18"/>
      <c r="C212" s="60"/>
      <c r="D212" s="152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8">
      <c r="A213" s="135"/>
      <c r="B213" s="18"/>
      <c r="C213" s="60"/>
      <c r="D213" s="152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8">
      <c r="A214" s="135"/>
      <c r="B214" s="18"/>
      <c r="C214" s="60"/>
      <c r="D214" s="152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8">
      <c r="A215" s="135"/>
      <c r="B215" s="18"/>
      <c r="C215" s="60"/>
      <c r="D215" s="152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8">
      <c r="A216" s="135"/>
      <c r="B216" s="18"/>
      <c r="C216" s="60"/>
      <c r="D216" s="152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8">
      <c r="A217" s="135"/>
      <c r="B217" s="18"/>
      <c r="C217" s="60"/>
      <c r="D217" s="152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8">
      <c r="A218" s="135"/>
      <c r="B218" s="18"/>
      <c r="C218" s="60"/>
      <c r="D218" s="152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8">
      <c r="A219" s="135"/>
      <c r="B219" s="18"/>
      <c r="C219" s="60"/>
      <c r="D219" s="152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8">
      <c r="A220" s="60"/>
      <c r="B220" s="60"/>
      <c r="C220" s="60"/>
      <c r="D220" s="152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8">
      <c r="A221" s="60"/>
      <c r="B221" s="60"/>
      <c r="C221" s="60"/>
      <c r="D221" s="152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8">
      <c r="A222" s="60"/>
      <c r="B222" s="60"/>
      <c r="C222" s="60"/>
      <c r="D222" s="152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8">
      <c r="A223" s="60"/>
      <c r="B223" s="60"/>
      <c r="C223" s="60"/>
      <c r="D223" s="152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8">
      <c r="A224" s="60"/>
      <c r="B224" s="60"/>
      <c r="C224" s="60"/>
      <c r="D224" s="152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8">
      <c r="A225" s="60"/>
      <c r="B225" s="60"/>
      <c r="C225" s="60"/>
      <c r="D225" s="152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8">
      <c r="A226" s="60"/>
      <c r="B226" s="60"/>
      <c r="C226" s="60"/>
      <c r="D226" s="152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8">
      <c r="A227" s="60"/>
      <c r="B227" s="60"/>
      <c r="C227" s="60"/>
      <c r="D227" s="152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8">
      <c r="A228" s="60"/>
      <c r="B228" s="60"/>
      <c r="C228" s="60"/>
      <c r="D228" s="152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8">
      <c r="A229" s="60"/>
      <c r="B229" s="60"/>
      <c r="C229" s="60"/>
      <c r="D229" s="152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8">
      <c r="A230" s="60"/>
      <c r="B230" s="60"/>
      <c r="C230" s="60"/>
      <c r="D230" s="152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8">
      <c r="A231" s="60"/>
      <c r="B231" s="60"/>
      <c r="C231" s="60"/>
      <c r="D231" s="152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8">
      <c r="A232" s="60"/>
      <c r="B232" s="60"/>
      <c r="C232" s="60"/>
      <c r="D232" s="152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8">
      <c r="A233" s="60"/>
      <c r="B233" s="60"/>
      <c r="C233" s="60"/>
      <c r="D233" s="152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8">
      <c r="A234" s="60"/>
      <c r="B234" s="60"/>
      <c r="C234" s="60"/>
      <c r="D234" s="152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8">
      <c r="A235" s="60"/>
      <c r="B235" s="60"/>
      <c r="C235" s="60"/>
      <c r="D235" s="152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8">
      <c r="A236" s="60"/>
      <c r="B236" s="60"/>
      <c r="C236" s="60"/>
      <c r="D236" s="152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8">
      <c r="A237" s="60"/>
      <c r="B237" s="60"/>
      <c r="C237" s="60"/>
      <c r="D237" s="152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8">
      <c r="A238" s="60"/>
      <c r="B238" s="60"/>
      <c r="C238" s="60"/>
      <c r="D238" s="152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8">
      <c r="A239" s="60"/>
      <c r="B239" s="60"/>
      <c r="C239" s="60"/>
      <c r="D239" s="152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8">
      <c r="A240" s="60"/>
      <c r="B240" s="60"/>
      <c r="C240" s="60"/>
      <c r="D240" s="152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8">
      <c r="A241" s="60"/>
      <c r="B241" s="60"/>
      <c r="C241" s="60"/>
      <c r="D241" s="152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8">
      <c r="A242" s="60"/>
      <c r="B242" s="60"/>
      <c r="C242" s="60"/>
      <c r="D242" s="152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8">
      <c r="A243" s="60"/>
      <c r="B243" s="60"/>
      <c r="C243" s="60"/>
      <c r="D243" s="152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8">
      <c r="A244" s="60"/>
      <c r="B244" s="60"/>
      <c r="C244" s="60"/>
      <c r="D244" s="152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8">
      <c r="A245" s="60"/>
      <c r="B245" s="60"/>
      <c r="C245" s="60"/>
      <c r="D245" s="152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8">
      <c r="A246" s="60"/>
      <c r="B246" s="60"/>
      <c r="C246" s="60"/>
      <c r="D246" s="152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8">
      <c r="A247" s="60"/>
      <c r="B247" s="60"/>
      <c r="C247" s="60"/>
      <c r="D247" s="152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8">
      <c r="A248" s="60"/>
      <c r="B248" s="60"/>
      <c r="C248" s="60"/>
      <c r="D248" s="152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8">
      <c r="A249" s="60"/>
      <c r="B249" s="60"/>
      <c r="C249" s="60"/>
      <c r="D249" s="152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8">
      <c r="A250" s="60"/>
      <c r="B250" s="60"/>
      <c r="C250" s="60"/>
      <c r="D250" s="152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8">
      <c r="A251" s="60"/>
      <c r="B251" s="60"/>
      <c r="C251" s="60"/>
      <c r="D251" s="152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8">
      <c r="A252" s="60"/>
      <c r="B252" s="60"/>
      <c r="C252" s="60"/>
      <c r="D252" s="152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8">
      <c r="A253" s="60"/>
      <c r="B253" s="60"/>
      <c r="C253" s="60"/>
      <c r="D253" s="152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8">
      <c r="A254" s="60"/>
      <c r="B254" s="60"/>
      <c r="C254" s="60"/>
      <c r="D254" s="152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8">
      <c r="A255" s="60"/>
      <c r="B255" s="60"/>
      <c r="C255" s="60"/>
      <c r="D255" s="152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8">
      <c r="A256" s="60"/>
      <c r="B256" s="60"/>
      <c r="C256" s="60"/>
      <c r="D256" s="152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8">
      <c r="A257" s="60"/>
      <c r="B257" s="60"/>
      <c r="C257" s="60"/>
      <c r="D257" s="152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8">
      <c r="A258" s="60"/>
      <c r="B258" s="60"/>
      <c r="C258" s="60"/>
      <c r="D258" s="152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8">
      <c r="A259" s="60"/>
      <c r="B259" s="60"/>
      <c r="C259" s="60"/>
      <c r="D259" s="152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8">
      <c r="A260" s="60"/>
      <c r="B260" s="60"/>
      <c r="C260" s="60"/>
      <c r="D260" s="152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8">
      <c r="A261" s="60"/>
      <c r="B261" s="60"/>
      <c r="C261" s="60"/>
      <c r="D261" s="152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8">
      <c r="A262" s="60"/>
      <c r="B262" s="60"/>
      <c r="C262" s="60"/>
      <c r="D262" s="152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8">
      <c r="A263" s="60"/>
      <c r="B263" s="60"/>
      <c r="C263" s="60"/>
      <c r="D263" s="152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8">
      <c r="A264" s="60"/>
      <c r="B264" s="60"/>
      <c r="C264" s="60"/>
      <c r="D264" s="152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8">
      <c r="A265" s="60"/>
      <c r="B265" s="60"/>
      <c r="C265" s="60"/>
      <c r="D265" s="152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8">
      <c r="A266" s="60"/>
      <c r="B266" s="60"/>
      <c r="C266" s="60"/>
      <c r="D266" s="152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8">
      <c r="A267" s="60"/>
      <c r="B267" s="60"/>
      <c r="C267" s="60"/>
      <c r="D267" s="152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8">
      <c r="A268" s="60"/>
      <c r="B268" s="60"/>
      <c r="C268" s="60"/>
      <c r="D268" s="152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8">
      <c r="A269" s="60"/>
      <c r="B269" s="60"/>
      <c r="C269" s="60"/>
      <c r="D269" s="152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8">
      <c r="A270" s="60"/>
      <c r="B270" s="60"/>
      <c r="C270" s="60"/>
      <c r="D270" s="152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8">
      <c r="A271" s="60"/>
      <c r="B271" s="60"/>
      <c r="C271" s="60"/>
      <c r="D271" s="152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8">
      <c r="A272" s="60"/>
      <c r="B272" s="60"/>
      <c r="C272" s="60"/>
      <c r="D272" s="152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8">
      <c r="A273" s="60"/>
      <c r="B273" s="60"/>
      <c r="C273" s="60"/>
      <c r="D273" s="152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8">
      <c r="A274" s="60"/>
      <c r="B274" s="60"/>
      <c r="C274" s="60"/>
      <c r="D274" s="152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8">
      <c r="A275" s="60"/>
      <c r="B275" s="60"/>
      <c r="C275" s="60"/>
      <c r="D275" s="152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8">
      <c r="A276" s="60"/>
      <c r="B276" s="60"/>
      <c r="C276" s="60"/>
      <c r="D276" s="152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8">
      <c r="A277" s="60"/>
      <c r="B277" s="60"/>
      <c r="C277" s="60"/>
      <c r="D277" s="152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8">
      <c r="A278" s="60"/>
      <c r="B278" s="60"/>
      <c r="C278" s="60"/>
      <c r="D278" s="152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8">
      <c r="A279" s="60"/>
      <c r="B279" s="60"/>
      <c r="C279" s="60"/>
      <c r="D279" s="152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8">
      <c r="A280" s="60"/>
      <c r="B280" s="60"/>
      <c r="C280" s="60"/>
      <c r="D280" s="152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8">
      <c r="A281" s="60"/>
      <c r="B281" s="60"/>
      <c r="C281" s="60"/>
      <c r="D281" s="152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8">
      <c r="A282" s="60"/>
      <c r="B282" s="60"/>
      <c r="C282" s="60"/>
      <c r="D282" s="152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8">
      <c r="A283" s="60"/>
      <c r="B283" s="60"/>
      <c r="C283" s="60"/>
      <c r="D283" s="152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8">
      <c r="A284" s="60"/>
      <c r="B284" s="60"/>
      <c r="C284" s="60"/>
      <c r="D284" s="152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8">
      <c r="A285" s="60"/>
      <c r="B285" s="60"/>
      <c r="C285" s="60"/>
      <c r="D285" s="152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8">
      <c r="A286" s="60"/>
      <c r="B286" s="60"/>
      <c r="C286" s="60"/>
      <c r="D286" s="152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8">
      <c r="A287" s="60"/>
      <c r="B287" s="60"/>
      <c r="C287" s="60"/>
      <c r="D287" s="152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8">
      <c r="A288" s="60"/>
      <c r="B288" s="60"/>
      <c r="C288" s="60"/>
      <c r="D288" s="152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8">
      <c r="A289" s="60"/>
      <c r="B289" s="60"/>
      <c r="C289" s="60"/>
      <c r="D289" s="152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8">
      <c r="A290" s="60"/>
      <c r="B290" s="60"/>
      <c r="C290" s="60"/>
      <c r="D290" s="152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8">
      <c r="A291" s="60"/>
      <c r="B291" s="60"/>
      <c r="C291" s="60"/>
      <c r="D291" s="152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8">
      <c r="A292" s="60"/>
      <c r="B292" s="60"/>
      <c r="C292" s="60"/>
      <c r="D292" s="152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8">
      <c r="A293" s="60"/>
      <c r="B293" s="60"/>
      <c r="C293" s="60"/>
      <c r="D293" s="152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8">
      <c r="A294" s="60"/>
      <c r="B294" s="60"/>
      <c r="C294" s="60"/>
      <c r="D294" s="152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8">
      <c r="A295" s="60"/>
      <c r="B295" s="60"/>
      <c r="C295" s="60"/>
      <c r="D295" s="152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8">
      <c r="A296" s="60"/>
      <c r="B296" s="60"/>
      <c r="C296" s="60"/>
      <c r="D296" s="152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8">
      <c r="A297" s="60"/>
      <c r="B297" s="60"/>
      <c r="C297" s="60"/>
      <c r="D297" s="152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8">
      <c r="A298" s="60"/>
      <c r="B298" s="60"/>
      <c r="C298" s="60"/>
      <c r="D298" s="152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8">
      <c r="A299" s="60"/>
      <c r="B299" s="60"/>
      <c r="C299" s="60"/>
      <c r="D299" s="152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8">
      <c r="A300" s="60"/>
      <c r="B300" s="60"/>
      <c r="C300" s="60"/>
      <c r="D300" s="152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8">
      <c r="A301" s="60"/>
      <c r="B301" s="60"/>
      <c r="C301" s="60"/>
      <c r="D301" s="152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8">
      <c r="A302" s="60"/>
      <c r="B302" s="60"/>
      <c r="C302" s="60"/>
      <c r="D302" s="152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8">
      <c r="A303" s="60"/>
      <c r="B303" s="60"/>
      <c r="C303" s="60"/>
      <c r="D303" s="152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8">
      <c r="A304" s="60"/>
      <c r="B304" s="60"/>
      <c r="C304" s="60"/>
      <c r="D304" s="152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8">
      <c r="A305" s="60"/>
      <c r="B305" s="60"/>
      <c r="C305" s="60"/>
      <c r="D305" s="152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8">
      <c r="A306" s="60"/>
      <c r="B306" s="60"/>
      <c r="C306" s="60"/>
      <c r="D306" s="152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8">
      <c r="A307" s="60"/>
      <c r="B307" s="60"/>
      <c r="C307" s="60"/>
      <c r="D307" s="152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8">
      <c r="A308" s="60"/>
      <c r="B308" s="60"/>
      <c r="C308" s="60"/>
      <c r="D308" s="152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8">
      <c r="A309" s="60"/>
      <c r="B309" s="60"/>
      <c r="C309" s="60"/>
      <c r="D309" s="152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8">
      <c r="A310" s="60"/>
      <c r="B310" s="60"/>
      <c r="C310" s="60"/>
      <c r="D310" s="152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8">
      <c r="A311" s="60"/>
      <c r="B311" s="60"/>
      <c r="C311" s="60"/>
      <c r="D311" s="152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8">
      <c r="A312" s="60"/>
      <c r="B312" s="60"/>
      <c r="C312" s="60"/>
      <c r="D312" s="152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8">
      <c r="A313" s="60"/>
      <c r="B313" s="60"/>
      <c r="C313" s="60"/>
      <c r="D313" s="152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8">
      <c r="A314" s="60"/>
      <c r="B314" s="60"/>
      <c r="C314" s="60"/>
      <c r="D314" s="152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8">
      <c r="A315" s="60"/>
      <c r="B315" s="60"/>
      <c r="C315" s="60"/>
      <c r="D315" s="152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8">
      <c r="A316" s="60"/>
      <c r="B316" s="60"/>
      <c r="C316" s="60"/>
      <c r="D316" s="152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8">
      <c r="A317" s="60"/>
      <c r="B317" s="60"/>
      <c r="C317" s="60"/>
      <c r="D317" s="152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8">
      <c r="A318" s="60"/>
      <c r="B318" s="60"/>
      <c r="C318" s="60"/>
      <c r="D318" s="152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8">
      <c r="A319" s="60"/>
      <c r="B319" s="60"/>
      <c r="C319" s="60"/>
      <c r="D319" s="152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8">
      <c r="A320" s="60"/>
      <c r="B320" s="60"/>
      <c r="C320" s="60"/>
      <c r="D320" s="152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8">
      <c r="A321" s="60"/>
      <c r="B321" s="60"/>
      <c r="C321" s="60"/>
      <c r="D321" s="152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8">
      <c r="A322" s="60"/>
      <c r="B322" s="60"/>
      <c r="C322" s="60"/>
      <c r="D322" s="152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8">
      <c r="A323" s="60"/>
      <c r="B323" s="60"/>
      <c r="C323" s="60"/>
      <c r="D323" s="152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8">
      <c r="A324" s="60"/>
      <c r="B324" s="60"/>
      <c r="C324" s="60"/>
      <c r="D324" s="152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8">
      <c r="A325" s="60"/>
      <c r="B325" s="60"/>
      <c r="C325" s="60"/>
      <c r="D325" s="152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8">
      <c r="A326" s="60"/>
      <c r="B326" s="60"/>
      <c r="C326" s="60"/>
      <c r="D326" s="152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8">
      <c r="A327" s="60"/>
      <c r="B327" s="60"/>
      <c r="C327" s="60"/>
      <c r="D327" s="152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8">
      <c r="A328" s="60"/>
      <c r="B328" s="60"/>
      <c r="C328" s="60"/>
      <c r="D328" s="152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8">
      <c r="A329" s="60"/>
      <c r="B329" s="60"/>
      <c r="C329" s="60"/>
      <c r="D329" s="152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8">
      <c r="A330" s="60"/>
      <c r="B330" s="60"/>
      <c r="C330" s="60"/>
      <c r="D330" s="152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</sheetData>
  <printOptions gridLines="1"/>
  <pageMargins left="0.5" right="0.5" top="0.5" bottom="0.5" header="0.5" footer="0.5"/>
  <pageSetup fitToHeight="1" fitToWidth="1" horizontalDpi="600" verticalDpi="600" orientation="landscape" scale="49" r:id="rId1"/>
  <headerFooter alignWithMargins="0">
    <oddFooter>&amp;RPrepared by Ted Johnson
DMAP-DSU on 2/22/11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27"/>
  <sheetViews>
    <sheetView tabSelected="1" view="pageBreakPreview" zoomScale="60" workbookViewId="0" topLeftCell="A17">
      <selection activeCell="A64" sqref="A64"/>
    </sheetView>
  </sheetViews>
  <sheetFormatPr defaultColWidth="9.140625" defaultRowHeight="12.75"/>
  <cols>
    <col min="1" max="1" width="37.140625" style="3" customWidth="1"/>
    <col min="2" max="2" width="1.57421875" style="3" customWidth="1"/>
    <col min="3" max="3" width="25.7109375" style="153" customWidth="1"/>
    <col min="4" max="4" width="1.28515625" style="3" customWidth="1"/>
    <col min="5" max="5" width="21.28125" style="3" customWidth="1"/>
    <col min="6" max="6" width="1.28515625" style="3" customWidth="1"/>
    <col min="7" max="7" width="21.28125" style="3" customWidth="1"/>
    <col min="8" max="8" width="1.28515625" style="3" customWidth="1"/>
    <col min="9" max="9" width="22.140625" style="3" customWidth="1"/>
    <col min="10" max="10" width="1.1484375" style="3" customWidth="1"/>
    <col min="11" max="11" width="19.140625" style="3" customWidth="1"/>
    <col min="12" max="12" width="1.28515625" style="3" customWidth="1"/>
    <col min="13" max="13" width="25.421875" style="3" customWidth="1"/>
    <col min="14" max="14" width="3.140625" style="3" customWidth="1"/>
    <col min="15" max="15" width="41.28125" style="3" customWidth="1"/>
    <col min="16" max="16" width="19.00390625" style="3" customWidth="1"/>
    <col min="17" max="16384" width="9.140625" style="3" customWidth="1"/>
  </cols>
  <sheetData>
    <row r="1" spans="1:15" ht="18">
      <c r="A1" s="12"/>
      <c r="B1" s="12"/>
      <c r="C1" s="3"/>
      <c r="D1" s="6"/>
      <c r="E1" s="8" t="s">
        <v>70</v>
      </c>
      <c r="F1" s="6"/>
      <c r="G1" s="6"/>
      <c r="H1" s="9"/>
      <c r="I1" s="9"/>
      <c r="J1" s="9"/>
      <c r="K1" s="6"/>
      <c r="L1" s="6"/>
      <c r="M1" s="6"/>
      <c r="N1" s="6"/>
      <c r="O1" s="6"/>
    </row>
    <row r="2" spans="1:15" ht="18">
      <c r="A2" s="12"/>
      <c r="B2" s="12"/>
      <c r="C2" s="3"/>
      <c r="D2" s="6"/>
      <c r="E2" s="53" t="s">
        <v>106</v>
      </c>
      <c r="F2" s="6"/>
      <c r="G2" s="9"/>
      <c r="H2" s="9"/>
      <c r="I2" s="9"/>
      <c r="J2" s="9"/>
      <c r="K2" s="6"/>
      <c r="L2" s="6"/>
      <c r="M2" s="6"/>
      <c r="N2" s="6"/>
      <c r="O2" s="6"/>
    </row>
    <row r="3" spans="3:15" ht="8.25" customHeight="1">
      <c r="C3" s="67"/>
      <c r="D3" s="6"/>
      <c r="E3" s="6"/>
      <c r="F3" s="6"/>
      <c r="G3" s="9"/>
      <c r="H3" s="9"/>
      <c r="I3" s="9"/>
      <c r="J3" s="9"/>
      <c r="K3" s="6"/>
      <c r="L3" s="6"/>
      <c r="M3" s="6"/>
      <c r="N3" s="6"/>
      <c r="O3" s="6"/>
    </row>
    <row r="4" spans="1:15" ht="6.75" customHeight="1">
      <c r="A4" s="7"/>
      <c r="B4" s="7"/>
      <c r="C4" s="67"/>
      <c r="D4" s="6"/>
      <c r="E4" s="6"/>
      <c r="F4" s="6"/>
      <c r="G4" s="9"/>
      <c r="H4" s="9"/>
      <c r="I4" s="9"/>
      <c r="J4" s="9"/>
      <c r="K4" s="6"/>
      <c r="L4" s="6"/>
      <c r="M4" s="6"/>
      <c r="N4" s="6"/>
      <c r="O4" s="6"/>
    </row>
    <row r="5" spans="1:15" ht="18" customHeight="1">
      <c r="A5" s="12"/>
      <c r="B5" s="12"/>
      <c r="C5" s="68" t="s">
        <v>3</v>
      </c>
      <c r="D5" s="9"/>
      <c r="E5" s="11" t="s">
        <v>3</v>
      </c>
      <c r="F5" s="9"/>
      <c r="G5" s="11" t="s">
        <v>3</v>
      </c>
      <c r="H5" s="9"/>
      <c r="I5" s="11" t="s">
        <v>3</v>
      </c>
      <c r="J5" s="9"/>
      <c r="K5" s="11" t="s">
        <v>3</v>
      </c>
      <c r="L5" s="9"/>
      <c r="M5" s="11" t="s">
        <v>3</v>
      </c>
      <c r="N5" s="6"/>
      <c r="O5" s="6"/>
    </row>
    <row r="6" spans="3:5" ht="18">
      <c r="C6" s="8" t="s">
        <v>71</v>
      </c>
      <c r="E6" s="12" t="s">
        <v>72</v>
      </c>
    </row>
    <row r="7" spans="1:15" ht="18">
      <c r="A7" s="12"/>
      <c r="B7" s="12"/>
      <c r="C7" s="69" t="s">
        <v>19</v>
      </c>
      <c r="D7" s="17"/>
      <c r="E7" s="15" t="s">
        <v>39</v>
      </c>
      <c r="F7" s="17"/>
      <c r="G7" s="12" t="s">
        <v>72</v>
      </c>
      <c r="H7" s="17"/>
      <c r="I7" s="6"/>
      <c r="J7" s="13"/>
      <c r="K7" s="6"/>
      <c r="L7" s="13"/>
      <c r="M7" s="12" t="s">
        <v>73</v>
      </c>
      <c r="N7" s="6"/>
      <c r="O7" s="6"/>
    </row>
    <row r="8" spans="1:15" ht="18">
      <c r="A8" s="12"/>
      <c r="B8" s="12"/>
      <c r="C8" s="8" t="s">
        <v>5</v>
      </c>
      <c r="D8" s="17"/>
      <c r="E8" s="21" t="s">
        <v>6</v>
      </c>
      <c r="F8" s="17"/>
      <c r="G8" s="15" t="s">
        <v>39</v>
      </c>
      <c r="H8" s="17"/>
      <c r="I8" s="15" t="s">
        <v>7</v>
      </c>
      <c r="J8" s="13"/>
      <c r="K8" s="15" t="s">
        <v>33</v>
      </c>
      <c r="L8" s="13"/>
      <c r="M8" s="12" t="s">
        <v>8</v>
      </c>
      <c r="N8" s="6"/>
      <c r="O8" s="6"/>
    </row>
    <row r="9" spans="1:15" ht="18">
      <c r="A9" s="12"/>
      <c r="B9" s="12"/>
      <c r="C9" s="8" t="s">
        <v>10</v>
      </c>
      <c r="D9" s="17"/>
      <c r="E9" s="21" t="s">
        <v>11</v>
      </c>
      <c r="F9" s="17"/>
      <c r="G9" s="12" t="s">
        <v>12</v>
      </c>
      <c r="H9" s="17"/>
      <c r="I9" s="15" t="s">
        <v>13</v>
      </c>
      <c r="J9" s="13"/>
      <c r="K9" s="15" t="s">
        <v>46</v>
      </c>
      <c r="L9" s="13"/>
      <c r="M9" s="12" t="s">
        <v>14</v>
      </c>
      <c r="N9" s="6"/>
      <c r="O9" s="15"/>
    </row>
    <row r="10" spans="1:15" ht="18">
      <c r="A10" s="12" t="s">
        <v>74</v>
      </c>
      <c r="B10" s="12"/>
      <c r="C10" s="70" t="s">
        <v>17</v>
      </c>
      <c r="D10" s="22"/>
      <c r="E10" s="46" t="s">
        <v>75</v>
      </c>
      <c r="F10" s="22"/>
      <c r="G10" s="24" t="s">
        <v>19</v>
      </c>
      <c r="H10" s="17"/>
      <c r="I10" s="15" t="s">
        <v>20</v>
      </c>
      <c r="J10" s="13"/>
      <c r="K10" s="21" t="s">
        <v>9</v>
      </c>
      <c r="L10" s="13"/>
      <c r="M10" s="12" t="s">
        <v>21</v>
      </c>
      <c r="N10" s="6"/>
      <c r="O10" s="21"/>
    </row>
    <row r="11" spans="1:15" ht="15" customHeight="1">
      <c r="A11" s="71"/>
      <c r="B11" s="71"/>
      <c r="C11" s="67"/>
      <c r="D11" s="22"/>
      <c r="E11" s="4"/>
      <c r="F11" s="22"/>
      <c r="G11" s="4"/>
      <c r="H11" s="17"/>
      <c r="I11" s="6"/>
      <c r="J11" s="13"/>
      <c r="K11" s="6"/>
      <c r="L11" s="13"/>
      <c r="M11" s="6"/>
      <c r="N11" s="6"/>
      <c r="O11" s="6"/>
    </row>
    <row r="12" spans="1:64" s="80" customFormat="1" ht="17.25" customHeight="1">
      <c r="A12" s="72" t="s">
        <v>76</v>
      </c>
      <c r="B12" s="73"/>
      <c r="C12" s="74">
        <v>351326428</v>
      </c>
      <c r="D12" s="75"/>
      <c r="E12" s="76">
        <v>-10044628</v>
      </c>
      <c r="F12" s="75"/>
      <c r="G12" s="77">
        <f aca="true" t="shared" si="0" ref="G12:G25">+E12/C12</f>
        <v>-0.02859058470830438</v>
      </c>
      <c r="H12" s="75"/>
      <c r="I12" s="77">
        <v>0.951</v>
      </c>
      <c r="J12" s="78"/>
      <c r="K12" s="77">
        <v>0.078</v>
      </c>
      <c r="L12" s="78"/>
      <c r="M12" s="79"/>
      <c r="N12" s="6"/>
      <c r="O12" s="59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15" ht="17.25" customHeight="1">
      <c r="A13" s="81" t="s">
        <v>77</v>
      </c>
      <c r="B13" s="5"/>
      <c r="C13" s="82">
        <v>23051025</v>
      </c>
      <c r="D13" s="75"/>
      <c r="E13" s="25">
        <v>394519</v>
      </c>
      <c r="F13" s="75"/>
      <c r="G13" s="83">
        <f t="shared" si="0"/>
        <v>0.017115030676510046</v>
      </c>
      <c r="H13" s="75"/>
      <c r="I13" s="44">
        <v>0.877</v>
      </c>
      <c r="J13" s="78"/>
      <c r="K13" s="44">
        <v>0.093</v>
      </c>
      <c r="L13" s="78"/>
      <c r="M13" s="84">
        <v>0.013</v>
      </c>
      <c r="N13" s="6"/>
      <c r="O13" s="6"/>
    </row>
    <row r="14" spans="1:15" ht="17.25" customHeight="1">
      <c r="A14" s="81" t="s">
        <v>78</v>
      </c>
      <c r="B14" s="5"/>
      <c r="C14" s="82">
        <v>72928301</v>
      </c>
      <c r="D14" s="75"/>
      <c r="E14" s="25">
        <v>7082741</v>
      </c>
      <c r="F14" s="75"/>
      <c r="G14" s="83">
        <f t="shared" si="0"/>
        <v>0.09711923770169828</v>
      </c>
      <c r="H14" s="75"/>
      <c r="I14" s="44">
        <v>0.841</v>
      </c>
      <c r="J14" s="78"/>
      <c r="K14" s="44">
        <v>0.051</v>
      </c>
      <c r="L14" s="78"/>
      <c r="M14" s="84">
        <v>0.011</v>
      </c>
      <c r="N14" s="6"/>
      <c r="O14" s="6"/>
    </row>
    <row r="15" spans="1:15" ht="16.5" customHeight="1">
      <c r="A15" s="81" t="s">
        <v>79</v>
      </c>
      <c r="B15" s="5"/>
      <c r="C15" s="82">
        <v>48550357</v>
      </c>
      <c r="D15" s="75"/>
      <c r="E15" s="25">
        <v>1909345</v>
      </c>
      <c r="F15" s="75"/>
      <c r="G15" s="83">
        <f t="shared" si="0"/>
        <v>0.03932710525691912</v>
      </c>
      <c r="H15" s="75"/>
      <c r="I15" s="44">
        <v>0.779</v>
      </c>
      <c r="J15" s="78"/>
      <c r="K15" s="44">
        <v>0.181</v>
      </c>
      <c r="L15" s="78"/>
      <c r="M15" s="85"/>
      <c r="N15" s="6"/>
      <c r="O15" s="6"/>
    </row>
    <row r="16" spans="1:15" ht="18" customHeight="1">
      <c r="A16" s="81" t="s">
        <v>80</v>
      </c>
      <c r="B16" s="5"/>
      <c r="C16" s="82">
        <v>30353904</v>
      </c>
      <c r="D16" s="75"/>
      <c r="E16" s="25">
        <v>1124376</v>
      </c>
      <c r="F16" s="75"/>
      <c r="G16" s="44">
        <f t="shared" si="0"/>
        <v>0.0370422203351503</v>
      </c>
      <c r="H16" s="75"/>
      <c r="I16" s="44">
        <v>0.891</v>
      </c>
      <c r="J16" s="78"/>
      <c r="K16" s="44">
        <v>0.047</v>
      </c>
      <c r="L16" s="78"/>
      <c r="M16" s="85">
        <v>0.024</v>
      </c>
      <c r="N16" s="6"/>
      <c r="O16" s="6"/>
    </row>
    <row r="17" spans="1:15" ht="15" customHeight="1">
      <c r="A17" s="81" t="s">
        <v>81</v>
      </c>
      <c r="B17" s="5"/>
      <c r="C17" s="82">
        <v>69690030</v>
      </c>
      <c r="D17" s="75"/>
      <c r="E17" s="25">
        <v>100811</v>
      </c>
      <c r="F17" s="75"/>
      <c r="G17" s="44">
        <f t="shared" si="0"/>
        <v>0.0014465627292741875</v>
      </c>
      <c r="H17" s="75"/>
      <c r="I17" s="44">
        <v>0.883</v>
      </c>
      <c r="J17" s="78"/>
      <c r="K17" s="83">
        <v>0.116</v>
      </c>
      <c r="L17" s="78"/>
      <c r="M17" s="84"/>
      <c r="N17" s="6"/>
      <c r="O17" s="6"/>
    </row>
    <row r="18" spans="1:15" ht="15" customHeight="1">
      <c r="A18" s="81" t="s">
        <v>82</v>
      </c>
      <c r="B18" s="5"/>
      <c r="C18" s="82">
        <v>61382089</v>
      </c>
      <c r="D18" s="75"/>
      <c r="E18" s="25">
        <v>552937</v>
      </c>
      <c r="F18" s="75"/>
      <c r="G18" s="44">
        <f t="shared" si="0"/>
        <v>0.009008116357851556</v>
      </c>
      <c r="H18" s="75"/>
      <c r="I18" s="44">
        <v>0.924</v>
      </c>
      <c r="J18" s="78"/>
      <c r="K18" s="44">
        <v>0.067</v>
      </c>
      <c r="L18" s="78"/>
      <c r="M18" s="84"/>
      <c r="N18" s="6"/>
      <c r="O18" s="6"/>
    </row>
    <row r="19" spans="1:15" s="60" customFormat="1" ht="15.75" customHeight="1">
      <c r="A19" s="86" t="s">
        <v>83</v>
      </c>
      <c r="B19" s="40"/>
      <c r="C19" s="87">
        <v>104191984</v>
      </c>
      <c r="D19" s="75"/>
      <c r="E19" s="25">
        <v>435451</v>
      </c>
      <c r="F19" s="75"/>
      <c r="G19" s="44">
        <f t="shared" si="0"/>
        <v>0.004179313832818463</v>
      </c>
      <c r="H19" s="75"/>
      <c r="I19" s="44">
        <v>0.91</v>
      </c>
      <c r="J19" s="78"/>
      <c r="K19" s="44">
        <v>0.082</v>
      </c>
      <c r="L19" s="78"/>
      <c r="M19" s="84">
        <v>0.004</v>
      </c>
      <c r="N19" s="6"/>
      <c r="O19" s="59"/>
    </row>
    <row r="20" spans="1:15" ht="15" customHeight="1">
      <c r="A20" s="81" t="s">
        <v>84</v>
      </c>
      <c r="B20" s="5"/>
      <c r="C20" s="82">
        <v>125886077</v>
      </c>
      <c r="D20" s="75"/>
      <c r="E20" s="25">
        <v>2349287</v>
      </c>
      <c r="F20" s="75"/>
      <c r="G20" s="44">
        <f t="shared" si="0"/>
        <v>0.018662008190151163</v>
      </c>
      <c r="H20" s="75"/>
      <c r="I20" s="44">
        <v>0.91</v>
      </c>
      <c r="J20" s="78"/>
      <c r="K20" s="44">
        <v>0.072</v>
      </c>
      <c r="L20" s="78"/>
      <c r="M20" s="84"/>
      <c r="N20" s="6"/>
      <c r="O20" s="6"/>
    </row>
    <row r="21" spans="1:15" ht="15" customHeight="1">
      <c r="A21" s="81" t="s">
        <v>85</v>
      </c>
      <c r="B21" s="5"/>
      <c r="C21" s="82">
        <v>42638922</v>
      </c>
      <c r="D21" s="75"/>
      <c r="E21" s="25">
        <v>1080744</v>
      </c>
      <c r="F21" s="75"/>
      <c r="G21" s="44">
        <f t="shared" si="0"/>
        <v>0.02534641940525607</v>
      </c>
      <c r="H21" s="75"/>
      <c r="I21" s="44">
        <v>0.877</v>
      </c>
      <c r="J21" s="78"/>
      <c r="K21" s="44">
        <v>0.116</v>
      </c>
      <c r="L21" s="78"/>
      <c r="M21" s="84">
        <v>-0.019</v>
      </c>
      <c r="N21" s="6"/>
      <c r="O21" s="6"/>
    </row>
    <row r="22" spans="1:15" ht="15" customHeight="1">
      <c r="A22" s="81" t="s">
        <v>86</v>
      </c>
      <c r="B22" s="5"/>
      <c r="C22" s="82">
        <v>19838187</v>
      </c>
      <c r="D22" s="75"/>
      <c r="E22" s="25">
        <v>-365510</v>
      </c>
      <c r="F22" s="75"/>
      <c r="G22" s="44">
        <f t="shared" si="0"/>
        <v>-0.01842456672073915</v>
      </c>
      <c r="H22" s="75"/>
      <c r="I22" s="44">
        <v>0.808</v>
      </c>
      <c r="J22" s="78"/>
      <c r="K22" s="44">
        <v>0.222</v>
      </c>
      <c r="L22" s="78"/>
      <c r="M22" s="85">
        <v>-0.012</v>
      </c>
      <c r="N22" s="6"/>
      <c r="O22" s="6"/>
    </row>
    <row r="23" spans="1:15" ht="15" customHeight="1">
      <c r="A23" s="81" t="s">
        <v>87</v>
      </c>
      <c r="B23" s="5"/>
      <c r="C23" s="82">
        <v>15133575</v>
      </c>
      <c r="D23" s="75"/>
      <c r="E23" s="25">
        <v>136258</v>
      </c>
      <c r="F23" s="75"/>
      <c r="G23" s="44">
        <f t="shared" si="0"/>
        <v>0.00900368881774465</v>
      </c>
      <c r="H23" s="75"/>
      <c r="I23" s="44">
        <v>0.905</v>
      </c>
      <c r="J23" s="78"/>
      <c r="K23" s="44">
        <v>0.086</v>
      </c>
      <c r="L23" s="78"/>
      <c r="M23" s="84"/>
      <c r="N23" s="6"/>
      <c r="O23" s="6"/>
    </row>
    <row r="24" spans="1:15" ht="14.25" customHeight="1">
      <c r="A24" s="81" t="s">
        <v>88</v>
      </c>
      <c r="B24" s="5"/>
      <c r="C24" s="82">
        <v>49862512</v>
      </c>
      <c r="D24" s="75"/>
      <c r="E24" s="41">
        <v>1245361</v>
      </c>
      <c r="F24" s="75"/>
      <c r="G24" s="44">
        <f t="shared" si="0"/>
        <v>0.024975897724526994</v>
      </c>
      <c r="H24" s="75"/>
      <c r="I24" s="44">
        <v>0.902</v>
      </c>
      <c r="J24" s="78"/>
      <c r="K24" s="44">
        <v>0.073</v>
      </c>
      <c r="L24" s="78"/>
      <c r="M24" s="85"/>
      <c r="N24" s="6"/>
      <c r="O24" s="6"/>
    </row>
    <row r="25" spans="1:15" ht="15" customHeight="1">
      <c r="A25" s="81" t="s">
        <v>89</v>
      </c>
      <c r="B25" s="5"/>
      <c r="C25" s="82">
        <v>21015307</v>
      </c>
      <c r="D25" s="75"/>
      <c r="E25" s="25">
        <v>43193</v>
      </c>
      <c r="F25" s="75"/>
      <c r="G25" s="44">
        <f t="shared" si="0"/>
        <v>0.0020553113975446563</v>
      </c>
      <c r="H25" s="75"/>
      <c r="I25" s="44">
        <v>0.892</v>
      </c>
      <c r="J25" s="78"/>
      <c r="K25" s="44">
        <v>0.106</v>
      </c>
      <c r="L25" s="78"/>
      <c r="M25" s="85"/>
      <c r="N25" s="6"/>
      <c r="O25" s="6"/>
    </row>
    <row r="26" spans="1:15" ht="7.5" customHeight="1">
      <c r="A26" s="71"/>
      <c r="B26" s="71"/>
      <c r="C26" s="82"/>
      <c r="D26" s="75"/>
      <c r="E26" s="25"/>
      <c r="F26" s="75"/>
      <c r="G26" s="64"/>
      <c r="H26" s="75"/>
      <c r="I26" s="44"/>
      <c r="J26" s="78"/>
      <c r="K26" s="44"/>
      <c r="L26" s="78"/>
      <c r="M26" s="85"/>
      <c r="N26" s="6"/>
      <c r="O26" s="6"/>
    </row>
    <row r="27" spans="1:15" ht="18" customHeight="1">
      <c r="A27" s="15" t="s">
        <v>55</v>
      </c>
      <c r="B27" s="15"/>
      <c r="C27" s="88">
        <f>+SUM(C12:C25)</f>
        <v>1035848698</v>
      </c>
      <c r="D27" s="75"/>
      <c r="E27" s="88">
        <f>+SUM(E12:E25)</f>
        <v>6044885</v>
      </c>
      <c r="F27" s="75"/>
      <c r="G27" s="64" t="s">
        <v>90</v>
      </c>
      <c r="H27" s="75"/>
      <c r="I27" s="44"/>
      <c r="J27" s="78"/>
      <c r="K27" s="44"/>
      <c r="L27" s="78"/>
      <c r="M27" s="85"/>
      <c r="N27" s="6"/>
      <c r="O27" s="6"/>
    </row>
    <row r="28" spans="1:15" ht="18" customHeight="1">
      <c r="A28" s="15" t="s">
        <v>29</v>
      </c>
      <c r="B28" s="15"/>
      <c r="C28" s="88">
        <v>49206435</v>
      </c>
      <c r="D28" s="75"/>
      <c r="E28" s="89">
        <v>494194</v>
      </c>
      <c r="F28" s="75"/>
      <c r="G28" s="64" t="s">
        <v>91</v>
      </c>
      <c r="H28" s="75"/>
      <c r="I28" s="64" t="s">
        <v>92</v>
      </c>
      <c r="J28" s="78"/>
      <c r="K28" s="64" t="s">
        <v>93</v>
      </c>
      <c r="L28" s="78"/>
      <c r="M28" s="64" t="s">
        <v>94</v>
      </c>
      <c r="N28" s="6"/>
      <c r="O28" s="6"/>
    </row>
    <row r="29" spans="1:15" ht="18">
      <c r="A29" s="15" t="s">
        <v>30</v>
      </c>
      <c r="B29" s="15"/>
      <c r="C29" s="88">
        <f>+SUM(C12:C25)/14</f>
        <v>73989192.71428572</v>
      </c>
      <c r="D29" s="75"/>
      <c r="E29" s="89">
        <f>+SUM(E12:E25)/14</f>
        <v>431777.5</v>
      </c>
      <c r="F29" s="75"/>
      <c r="G29" s="64"/>
      <c r="H29" s="75"/>
      <c r="I29" s="64"/>
      <c r="J29" s="78"/>
      <c r="K29" s="64"/>
      <c r="L29" s="78"/>
      <c r="M29" s="90"/>
      <c r="N29" s="6"/>
      <c r="O29" s="6"/>
    </row>
    <row r="30" spans="1:15" ht="18">
      <c r="A30" s="15"/>
      <c r="B30" s="15"/>
      <c r="C30" s="88"/>
      <c r="D30" s="91"/>
      <c r="E30" s="92"/>
      <c r="F30" s="91"/>
      <c r="G30" s="93"/>
      <c r="H30" s="91"/>
      <c r="I30" s="94"/>
      <c r="J30" s="95"/>
      <c r="K30" s="94"/>
      <c r="L30" s="95"/>
      <c r="M30" s="94"/>
      <c r="N30" s="59"/>
      <c r="O30" s="59"/>
    </row>
    <row r="31" spans="2:15" s="80" customFormat="1" ht="18">
      <c r="B31" s="96"/>
      <c r="C31" s="97" t="s">
        <v>95</v>
      </c>
      <c r="D31" s="98"/>
      <c r="E31" s="99"/>
      <c r="F31" s="98"/>
      <c r="G31" s="100"/>
      <c r="H31" s="98"/>
      <c r="I31" s="100"/>
      <c r="J31" s="76"/>
      <c r="K31" s="100"/>
      <c r="L31" s="76"/>
      <c r="M31" s="100"/>
      <c r="N31" s="101"/>
      <c r="O31" s="101"/>
    </row>
    <row r="32" spans="3:15" s="60" customFormat="1" ht="17.25" customHeight="1">
      <c r="C32" s="102"/>
      <c r="D32" s="91"/>
      <c r="E32" s="93"/>
      <c r="F32" s="93"/>
      <c r="G32" s="93"/>
      <c r="H32" s="91"/>
      <c r="I32" s="91"/>
      <c r="J32" s="91"/>
      <c r="K32" s="95"/>
      <c r="L32" s="95"/>
      <c r="M32" s="95"/>
      <c r="N32" s="59"/>
      <c r="O32" s="59"/>
    </row>
    <row r="33" spans="1:16" s="105" customFormat="1" ht="18" hidden="1">
      <c r="A33" s="12"/>
      <c r="B33" s="12"/>
      <c r="C33" s="103"/>
      <c r="D33" s="104"/>
      <c r="E33" s="91"/>
      <c r="F33" s="104"/>
      <c r="G33" s="104"/>
      <c r="H33" s="104"/>
      <c r="I33" s="104"/>
      <c r="J33" s="104"/>
      <c r="K33" s="104"/>
      <c r="L33" s="104"/>
      <c r="M33" s="104"/>
      <c r="N33" s="9"/>
      <c r="O33" s="9"/>
      <c r="P33" s="55"/>
    </row>
    <row r="34" spans="1:16" ht="18" hidden="1">
      <c r="A34" s="105"/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5"/>
      <c r="P34" s="55"/>
    </row>
    <row r="35" spans="1:15" ht="18" hidden="1">
      <c r="A35" s="12"/>
      <c r="B35" s="12"/>
      <c r="C35" s="103"/>
      <c r="D35" s="107"/>
      <c r="E35" s="107"/>
      <c r="F35" s="107"/>
      <c r="G35" s="107"/>
      <c r="H35" s="104"/>
      <c r="I35" s="104"/>
      <c r="J35" s="104"/>
      <c r="K35" s="107"/>
      <c r="L35" s="107"/>
      <c r="M35" s="107"/>
      <c r="N35" s="6"/>
      <c r="O35" s="6"/>
    </row>
    <row r="36" spans="1:15" ht="18">
      <c r="A36" s="108"/>
      <c r="B36" s="108"/>
      <c r="C36" s="109"/>
      <c r="D36" s="110"/>
      <c r="E36" s="111" t="s">
        <v>70</v>
      </c>
      <c r="F36" s="110"/>
      <c r="G36" s="110"/>
      <c r="H36" s="110"/>
      <c r="I36" s="110"/>
      <c r="J36" s="110"/>
      <c r="K36" s="110"/>
      <c r="L36" s="110"/>
      <c r="M36" s="110"/>
      <c r="N36" s="6"/>
      <c r="O36" s="6"/>
    </row>
    <row r="37" spans="1:15" ht="18">
      <c r="A37" s="12"/>
      <c r="B37" s="12"/>
      <c r="C37" s="25"/>
      <c r="D37" s="107"/>
      <c r="E37" s="112" t="s">
        <v>107</v>
      </c>
      <c r="F37" s="107"/>
      <c r="G37" s="104"/>
      <c r="H37" s="104"/>
      <c r="I37" s="104"/>
      <c r="J37" s="104"/>
      <c r="K37" s="107"/>
      <c r="L37" s="107"/>
      <c r="M37" s="107"/>
      <c r="N37" s="6"/>
      <c r="O37" s="6"/>
    </row>
    <row r="38" spans="3:15" ht="18">
      <c r="C38" s="82"/>
      <c r="D38" s="107"/>
      <c r="E38" s="107"/>
      <c r="F38" s="107"/>
      <c r="G38" s="104"/>
      <c r="H38" s="104"/>
      <c r="I38" s="104"/>
      <c r="J38" s="104"/>
      <c r="K38" s="107"/>
      <c r="L38" s="107"/>
      <c r="M38" s="107"/>
      <c r="N38" s="6"/>
      <c r="O38" s="6"/>
    </row>
    <row r="39" spans="1:15" ht="20.25">
      <c r="A39" s="12"/>
      <c r="B39" s="12"/>
      <c r="C39" s="113" t="s">
        <v>3</v>
      </c>
      <c r="D39" s="104"/>
      <c r="E39" s="114" t="s">
        <v>3</v>
      </c>
      <c r="F39" s="104"/>
      <c r="G39" s="114" t="s">
        <v>3</v>
      </c>
      <c r="H39" s="104"/>
      <c r="I39" s="114" t="s">
        <v>3</v>
      </c>
      <c r="J39" s="104"/>
      <c r="K39" s="114" t="s">
        <v>3</v>
      </c>
      <c r="L39" s="104"/>
      <c r="M39" s="114" t="s">
        <v>3</v>
      </c>
      <c r="N39" s="6"/>
      <c r="O39" s="6"/>
    </row>
    <row r="40" spans="1:15" ht="18">
      <c r="A40" s="12"/>
      <c r="B40" s="12"/>
      <c r="C40" s="103" t="s">
        <v>96</v>
      </c>
      <c r="D40" s="75"/>
      <c r="E40" s="115" t="s">
        <v>97</v>
      </c>
      <c r="F40" s="75"/>
      <c r="G40" s="115" t="s">
        <v>72</v>
      </c>
      <c r="H40" s="75"/>
      <c r="I40" s="107"/>
      <c r="J40" s="116"/>
      <c r="K40" s="107"/>
      <c r="L40" s="116"/>
      <c r="M40" s="115" t="s">
        <v>73</v>
      </c>
      <c r="N40" s="6"/>
      <c r="O40" s="6"/>
    </row>
    <row r="41" spans="1:15" ht="18">
      <c r="A41" s="12"/>
      <c r="B41" s="12"/>
      <c r="C41" s="103" t="s">
        <v>98</v>
      </c>
      <c r="D41" s="75"/>
      <c r="E41" s="117" t="s">
        <v>6</v>
      </c>
      <c r="F41" s="75"/>
      <c r="G41" s="118" t="s">
        <v>39</v>
      </c>
      <c r="H41" s="75"/>
      <c r="I41" s="118" t="s">
        <v>7</v>
      </c>
      <c r="J41" s="116"/>
      <c r="K41" s="15" t="s">
        <v>33</v>
      </c>
      <c r="L41" s="116"/>
      <c r="M41" s="115" t="s">
        <v>8</v>
      </c>
      <c r="N41" s="6"/>
      <c r="O41" s="6"/>
    </row>
    <row r="42" spans="1:15" ht="18">
      <c r="A42" s="12"/>
      <c r="B42" s="12"/>
      <c r="C42" s="103" t="s">
        <v>99</v>
      </c>
      <c r="D42" s="75"/>
      <c r="E42" s="117" t="s">
        <v>11</v>
      </c>
      <c r="F42" s="75"/>
      <c r="G42" s="115" t="s">
        <v>12</v>
      </c>
      <c r="H42" s="75"/>
      <c r="I42" s="118" t="s">
        <v>13</v>
      </c>
      <c r="J42" s="116"/>
      <c r="K42" s="15" t="s">
        <v>46</v>
      </c>
      <c r="L42" s="116"/>
      <c r="M42" s="115" t="s">
        <v>14</v>
      </c>
      <c r="N42" s="6"/>
      <c r="O42" s="15"/>
    </row>
    <row r="43" spans="1:15" ht="18">
      <c r="A43" s="12" t="s">
        <v>74</v>
      </c>
      <c r="B43" s="12"/>
      <c r="C43" s="119" t="s">
        <v>17</v>
      </c>
      <c r="D43" s="75"/>
      <c r="E43" s="117" t="s">
        <v>18</v>
      </c>
      <c r="F43" s="75"/>
      <c r="G43" s="115" t="s">
        <v>19</v>
      </c>
      <c r="H43" s="75"/>
      <c r="I43" s="118" t="s">
        <v>20</v>
      </c>
      <c r="J43" s="116"/>
      <c r="K43" s="21" t="s">
        <v>9</v>
      </c>
      <c r="L43" s="116"/>
      <c r="M43" s="115" t="s">
        <v>21</v>
      </c>
      <c r="N43" s="6"/>
      <c r="O43" s="21"/>
    </row>
    <row r="44" spans="1:15" ht="18">
      <c r="A44" s="71"/>
      <c r="B44" s="19"/>
      <c r="C44" s="112"/>
      <c r="D44" s="75"/>
      <c r="E44" s="91"/>
      <c r="F44" s="75"/>
      <c r="G44" s="104"/>
      <c r="H44" s="75"/>
      <c r="I44" s="107"/>
      <c r="J44" s="116"/>
      <c r="K44" s="107"/>
      <c r="L44" s="116"/>
      <c r="M44" s="107"/>
      <c r="N44" s="6"/>
      <c r="O44" s="6"/>
    </row>
    <row r="45" spans="1:15" ht="18">
      <c r="A45" s="86" t="s">
        <v>100</v>
      </c>
      <c r="B45" s="14"/>
      <c r="C45" s="82">
        <v>311373962</v>
      </c>
      <c r="D45" s="75"/>
      <c r="E45" s="107">
        <v>18266899</v>
      </c>
      <c r="F45" s="75"/>
      <c r="G45" s="44">
        <f aca="true" t="shared" si="1" ref="G45:G58">+E45/C45</f>
        <v>0.058665467345660714</v>
      </c>
      <c r="H45" s="120"/>
      <c r="I45" s="44">
        <v>0.869</v>
      </c>
      <c r="J45" s="78"/>
      <c r="K45" s="44">
        <v>0.071</v>
      </c>
      <c r="L45" s="78"/>
      <c r="M45" s="85">
        <v>0.001</v>
      </c>
      <c r="N45" s="6"/>
      <c r="O45" s="6"/>
    </row>
    <row r="46" spans="1:15" ht="18">
      <c r="A46" s="81" t="s">
        <v>77</v>
      </c>
      <c r="B46" s="5"/>
      <c r="C46" s="82">
        <v>20941264</v>
      </c>
      <c r="D46" s="75"/>
      <c r="E46" s="107">
        <v>-236160</v>
      </c>
      <c r="F46" s="75"/>
      <c r="G46" s="44">
        <f t="shared" si="1"/>
        <v>-0.011277256234389672</v>
      </c>
      <c r="H46" s="120"/>
      <c r="I46" s="44">
        <v>0.891</v>
      </c>
      <c r="J46" s="78"/>
      <c r="K46" s="44">
        <v>0.103</v>
      </c>
      <c r="L46" s="78"/>
      <c r="M46" s="85">
        <v>0.017</v>
      </c>
      <c r="N46" s="6"/>
      <c r="O46" s="6"/>
    </row>
    <row r="47" spans="1:15" ht="18">
      <c r="A47" s="81" t="s">
        <v>78</v>
      </c>
      <c r="B47" s="5"/>
      <c r="C47" s="82">
        <v>63583505</v>
      </c>
      <c r="D47" s="75"/>
      <c r="E47" s="107">
        <v>1842588</v>
      </c>
      <c r="F47" s="75"/>
      <c r="G47" s="44">
        <f t="shared" si="1"/>
        <v>0.028979025299092902</v>
      </c>
      <c r="H47" s="120"/>
      <c r="I47" s="44">
        <v>0.885</v>
      </c>
      <c r="J47" s="78"/>
      <c r="K47" s="44">
        <v>0.059</v>
      </c>
      <c r="L47" s="78"/>
      <c r="M47" s="85">
        <v>0.027</v>
      </c>
      <c r="N47" s="6"/>
      <c r="O47" s="6"/>
    </row>
    <row r="48" spans="1:15" ht="18">
      <c r="A48" s="81" t="s">
        <v>79</v>
      </c>
      <c r="B48" s="5"/>
      <c r="C48" s="82">
        <v>43210260</v>
      </c>
      <c r="D48" s="75"/>
      <c r="E48" s="107">
        <v>1945016</v>
      </c>
      <c r="F48" s="75"/>
      <c r="G48" s="44">
        <f t="shared" si="1"/>
        <v>0.0450128279718752</v>
      </c>
      <c r="H48" s="120"/>
      <c r="I48" s="44">
        <v>0.771</v>
      </c>
      <c r="J48" s="78"/>
      <c r="K48" s="44">
        <v>0.184</v>
      </c>
      <c r="L48" s="78"/>
      <c r="M48" s="85"/>
      <c r="N48" s="6"/>
      <c r="O48" s="6"/>
    </row>
    <row r="49" spans="1:15" ht="18">
      <c r="A49" s="81" t="s">
        <v>80</v>
      </c>
      <c r="B49" s="5"/>
      <c r="C49" s="82">
        <v>26912060</v>
      </c>
      <c r="D49" s="75">
        <v>360688</v>
      </c>
      <c r="E49" s="107">
        <v>360688</v>
      </c>
      <c r="F49" s="75"/>
      <c r="G49" s="44">
        <f t="shared" si="1"/>
        <v>0.013402467146699286</v>
      </c>
      <c r="H49" s="120"/>
      <c r="I49" s="44">
        <v>0.914</v>
      </c>
      <c r="J49" s="78"/>
      <c r="K49" s="44">
        <v>0.064</v>
      </c>
      <c r="L49" s="78"/>
      <c r="M49" s="85">
        <v>0.009</v>
      </c>
      <c r="N49" s="6"/>
      <c r="O49" s="6"/>
    </row>
    <row r="50" spans="1:15" ht="18">
      <c r="A50" s="81" t="s">
        <v>81</v>
      </c>
      <c r="B50" s="5"/>
      <c r="C50" s="82">
        <v>52385336</v>
      </c>
      <c r="D50" s="75"/>
      <c r="E50" s="107">
        <v>-2863854</v>
      </c>
      <c r="F50" s="75"/>
      <c r="G50" s="44">
        <f t="shared" si="1"/>
        <v>-0.05466900126401785</v>
      </c>
      <c r="H50" s="120"/>
      <c r="I50" s="44">
        <v>0.917</v>
      </c>
      <c r="J50" s="78"/>
      <c r="K50" s="44">
        <v>0.138</v>
      </c>
      <c r="L50" s="78"/>
      <c r="M50" s="85"/>
      <c r="N50" s="6"/>
      <c r="O50" s="6"/>
    </row>
    <row r="51" spans="1:15" ht="18">
      <c r="A51" s="81" t="s">
        <v>82</v>
      </c>
      <c r="B51" s="5"/>
      <c r="C51" s="82">
        <v>53582625</v>
      </c>
      <c r="D51" s="75"/>
      <c r="E51" s="107">
        <v>942585</v>
      </c>
      <c r="F51" s="75"/>
      <c r="G51" s="44">
        <f t="shared" si="1"/>
        <v>0.017591243430123103</v>
      </c>
      <c r="H51" s="120"/>
      <c r="I51" s="44">
        <v>0.91</v>
      </c>
      <c r="J51" s="78"/>
      <c r="K51" s="44">
        <v>0.072</v>
      </c>
      <c r="L51" s="78"/>
      <c r="M51" s="85"/>
      <c r="N51" s="6"/>
      <c r="O51" s="6"/>
    </row>
    <row r="52" spans="1:29" s="6" customFormat="1" ht="18">
      <c r="A52" s="86" t="s">
        <v>83</v>
      </c>
      <c r="B52" s="14"/>
      <c r="C52" s="87">
        <v>90624610</v>
      </c>
      <c r="D52" s="75"/>
      <c r="E52" s="95">
        <v>-102568</v>
      </c>
      <c r="F52" s="75"/>
      <c r="G52" s="44">
        <f t="shared" si="1"/>
        <v>-0.001131789698184632</v>
      </c>
      <c r="H52" s="120"/>
      <c r="I52" s="83">
        <v>0.915</v>
      </c>
      <c r="J52" s="120"/>
      <c r="K52" s="83">
        <v>0.082</v>
      </c>
      <c r="L52" s="78"/>
      <c r="M52" s="121">
        <v>0.004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15" ht="18">
      <c r="A53" s="81" t="s">
        <v>84</v>
      </c>
      <c r="B53" s="5"/>
      <c r="C53" s="82">
        <v>104262338</v>
      </c>
      <c r="D53" s="75"/>
      <c r="E53" s="107">
        <v>5384160</v>
      </c>
      <c r="F53" s="75"/>
      <c r="G53" s="44">
        <f t="shared" si="1"/>
        <v>0.051640507044835304</v>
      </c>
      <c r="H53" s="120"/>
      <c r="I53" s="44">
        <v>0.873</v>
      </c>
      <c r="J53" s="78"/>
      <c r="K53" s="44">
        <v>0.075</v>
      </c>
      <c r="L53" s="78"/>
      <c r="M53" s="85"/>
      <c r="N53" s="6"/>
      <c r="O53" s="6"/>
    </row>
    <row r="54" spans="1:15" ht="18">
      <c r="A54" s="81" t="s">
        <v>85</v>
      </c>
      <c r="B54" s="5"/>
      <c r="C54" s="82">
        <v>33326175</v>
      </c>
      <c r="D54" s="75"/>
      <c r="E54" s="107">
        <v>4292811</v>
      </c>
      <c r="F54" s="75"/>
      <c r="G54" s="44">
        <f t="shared" si="1"/>
        <v>0.12881199237536262</v>
      </c>
      <c r="H54" s="120"/>
      <c r="I54" s="44">
        <v>0.773</v>
      </c>
      <c r="J54" s="78"/>
      <c r="K54" s="44">
        <v>0.098</v>
      </c>
      <c r="L54" s="78"/>
      <c r="M54" s="85">
        <v>0.001</v>
      </c>
      <c r="N54" s="6"/>
      <c r="O54" s="6"/>
    </row>
    <row r="55" spans="1:15" ht="18">
      <c r="A55" s="81" t="s">
        <v>86</v>
      </c>
      <c r="B55" s="5"/>
      <c r="C55" s="82">
        <v>18351842</v>
      </c>
      <c r="D55" s="75"/>
      <c r="E55" s="107">
        <v>-134191</v>
      </c>
      <c r="F55" s="75"/>
      <c r="G55" s="44">
        <f t="shared" si="1"/>
        <v>-0.0073121270333517474</v>
      </c>
      <c r="H55" s="120"/>
      <c r="I55" s="44">
        <v>0.846</v>
      </c>
      <c r="J55" s="78"/>
      <c r="K55" s="44">
        <v>0.16</v>
      </c>
      <c r="L55" s="78"/>
      <c r="M55" s="85"/>
      <c r="N55" s="6"/>
      <c r="O55" s="6"/>
    </row>
    <row r="56" spans="1:15" ht="18">
      <c r="A56" s="81" t="s">
        <v>87</v>
      </c>
      <c r="B56" s="5"/>
      <c r="C56" s="82">
        <v>14085466</v>
      </c>
      <c r="D56" s="75"/>
      <c r="E56" s="107">
        <v>-273515</v>
      </c>
      <c r="F56" s="75"/>
      <c r="G56" s="44">
        <f t="shared" si="1"/>
        <v>-0.019418242889514624</v>
      </c>
      <c r="H56" s="120"/>
      <c r="I56" s="44">
        <v>0.931</v>
      </c>
      <c r="J56" s="78"/>
      <c r="K56" s="44">
        <v>0.099</v>
      </c>
      <c r="L56" s="78"/>
      <c r="M56" s="85">
        <v>-0.011</v>
      </c>
      <c r="N56" s="6"/>
      <c r="O56" s="6"/>
    </row>
    <row r="57" spans="1:15" ht="18">
      <c r="A57" s="81" t="s">
        <v>88</v>
      </c>
      <c r="B57" s="5"/>
      <c r="C57" s="82">
        <v>48820237</v>
      </c>
      <c r="D57" s="75"/>
      <c r="E57" s="107">
        <v>716453</v>
      </c>
      <c r="F57" s="75"/>
      <c r="G57" s="44">
        <f t="shared" si="1"/>
        <v>0.014675328184088905</v>
      </c>
      <c r="H57" s="120"/>
      <c r="I57" s="44">
        <v>0.91</v>
      </c>
      <c r="J57" s="78"/>
      <c r="K57" s="44">
        <v>0.075</v>
      </c>
      <c r="L57" s="78"/>
      <c r="M57" s="85"/>
      <c r="N57" s="6"/>
      <c r="O57" s="6"/>
    </row>
    <row r="58" spans="1:15" ht="18">
      <c r="A58" s="81" t="s">
        <v>89</v>
      </c>
      <c r="B58" s="5"/>
      <c r="C58" s="82">
        <v>17689132</v>
      </c>
      <c r="D58" s="75"/>
      <c r="E58" s="107">
        <v>35692</v>
      </c>
      <c r="F58" s="75"/>
      <c r="G58" s="44">
        <f t="shared" si="1"/>
        <v>0.0020177360878984906</v>
      </c>
      <c r="H58" s="120"/>
      <c r="I58" s="44">
        <v>0.922</v>
      </c>
      <c r="J58" s="78"/>
      <c r="K58" s="44">
        <v>0.076</v>
      </c>
      <c r="L58" s="78"/>
      <c r="M58" s="85"/>
      <c r="N58" s="6"/>
      <c r="O58" s="6"/>
    </row>
    <row r="59" spans="1:15" ht="6.75" customHeight="1">
      <c r="A59" s="5"/>
      <c r="B59" s="5"/>
      <c r="C59" s="82"/>
      <c r="D59" s="75"/>
      <c r="E59" s="107"/>
      <c r="F59" s="75"/>
      <c r="G59" s="44"/>
      <c r="H59" s="120"/>
      <c r="I59" s="44"/>
      <c r="J59" s="78"/>
      <c r="K59" s="44"/>
      <c r="L59" s="78"/>
      <c r="M59" s="85"/>
      <c r="N59" s="6"/>
      <c r="O59" s="6"/>
    </row>
    <row r="60" spans="1:15" ht="18">
      <c r="A60" s="15" t="s">
        <v>55</v>
      </c>
      <c r="B60" s="15"/>
      <c r="C60" s="88">
        <f>+SUM(C45:C58)</f>
        <v>899148812</v>
      </c>
      <c r="D60" s="75"/>
      <c r="E60" s="88">
        <f>+SUM(E45:E58)</f>
        <v>30176604</v>
      </c>
      <c r="F60" s="75"/>
      <c r="G60" s="64" t="s">
        <v>101</v>
      </c>
      <c r="H60" s="120"/>
      <c r="I60" s="44"/>
      <c r="J60" s="78"/>
      <c r="K60" s="44"/>
      <c r="L60" s="78"/>
      <c r="M60" s="85"/>
      <c r="N60" s="6"/>
      <c r="O60" s="6"/>
    </row>
    <row r="61" spans="1:15" ht="18">
      <c r="A61" s="15" t="s">
        <v>29</v>
      </c>
      <c r="B61" s="15"/>
      <c r="C61" s="88">
        <v>46015249</v>
      </c>
      <c r="D61" s="75"/>
      <c r="E61" s="88">
        <v>538571</v>
      </c>
      <c r="F61" s="75"/>
      <c r="G61" s="64" t="s">
        <v>102</v>
      </c>
      <c r="H61" s="120"/>
      <c r="I61" s="64" t="s">
        <v>103</v>
      </c>
      <c r="J61" s="78"/>
      <c r="K61" s="64" t="s">
        <v>104</v>
      </c>
      <c r="L61" s="78"/>
      <c r="M61" s="122" t="s">
        <v>105</v>
      </c>
      <c r="N61" s="6"/>
      <c r="O61" s="6"/>
    </row>
    <row r="62" spans="1:15" ht="18">
      <c r="A62" s="15" t="s">
        <v>30</v>
      </c>
      <c r="B62" s="15"/>
      <c r="C62" s="88">
        <f>+SUM(C45:C58)/14</f>
        <v>64224915.14285714</v>
      </c>
      <c r="D62" s="75"/>
      <c r="E62" s="88">
        <f>+SUM(E45:E58)/14</f>
        <v>2155471.714285714</v>
      </c>
      <c r="F62" s="75"/>
      <c r="G62" s="64"/>
      <c r="H62" s="120"/>
      <c r="I62" s="64"/>
      <c r="J62" s="78"/>
      <c r="K62" s="64"/>
      <c r="L62" s="78"/>
      <c r="M62" s="90"/>
      <c r="N62" s="6"/>
      <c r="O62" s="6"/>
    </row>
    <row r="63" spans="1:15" ht="18">
      <c r="A63" s="15"/>
      <c r="B63" s="15"/>
      <c r="C63" s="123"/>
      <c r="D63" s="89"/>
      <c r="E63" s="124"/>
      <c r="F63" s="75"/>
      <c r="G63" s="26"/>
      <c r="H63" s="44"/>
      <c r="I63" s="44"/>
      <c r="J63" s="44"/>
      <c r="K63" s="44"/>
      <c r="L63" s="44"/>
      <c r="M63" s="44"/>
      <c r="N63" s="6"/>
      <c r="O63" s="6"/>
    </row>
    <row r="64" spans="1:15" ht="18">
      <c r="A64" s="15"/>
      <c r="B64" s="15"/>
      <c r="C64" s="123"/>
      <c r="D64" s="89"/>
      <c r="E64" s="124"/>
      <c r="F64" s="125"/>
      <c r="G64" s="89"/>
      <c r="H64" s="107"/>
      <c r="I64" s="107"/>
      <c r="J64" s="107"/>
      <c r="K64" s="107"/>
      <c r="L64" s="107"/>
      <c r="M64" s="107"/>
      <c r="N64" s="6"/>
      <c r="O64" s="6"/>
    </row>
    <row r="65" spans="1:15" ht="18">
      <c r="A65" s="5"/>
      <c r="B65" s="5"/>
      <c r="C65" s="82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6"/>
      <c r="O65" s="6"/>
    </row>
    <row r="66" spans="1:15" ht="18">
      <c r="A66" s="5"/>
      <c r="B66" s="5"/>
      <c r="C66" s="82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6"/>
      <c r="O66" s="6"/>
    </row>
    <row r="67" spans="1:15" ht="18">
      <c r="A67" s="5"/>
      <c r="B67" s="5"/>
      <c r="C67" s="82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"/>
      <c r="O67" s="6"/>
    </row>
    <row r="68" spans="1:13" s="6" customFormat="1" ht="18">
      <c r="A68" s="5"/>
      <c r="B68" s="5"/>
      <c r="C68" s="82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1:15" ht="18.75">
      <c r="A69" s="19"/>
      <c r="B69" s="19"/>
      <c r="C69" s="126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6"/>
      <c r="O69" s="6"/>
    </row>
    <row r="70" spans="1:15" ht="18.75">
      <c r="A70" s="19"/>
      <c r="B70" s="19"/>
      <c r="C70" s="12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6"/>
      <c r="O70" s="6"/>
    </row>
    <row r="71" spans="1:15" ht="18.75">
      <c r="A71" s="19"/>
      <c r="B71" s="19"/>
      <c r="C71" s="126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6"/>
      <c r="O71" s="6"/>
    </row>
    <row r="72" spans="1:32" s="6" customFormat="1" ht="18">
      <c r="A72" s="127"/>
      <c r="B72" s="127"/>
      <c r="C72" s="119"/>
      <c r="D72" s="128"/>
      <c r="E72" s="128"/>
      <c r="F72" s="128"/>
      <c r="G72" s="128"/>
      <c r="H72" s="128"/>
      <c r="I72" s="91"/>
      <c r="J72" s="129"/>
      <c r="K72" s="91"/>
      <c r="L72" s="91"/>
      <c r="M72" s="91"/>
      <c r="N72" s="18"/>
      <c r="O72" s="18"/>
      <c r="P72" s="18"/>
      <c r="Q72" s="18"/>
      <c r="R72" s="18"/>
      <c r="S72" s="18"/>
      <c r="T72" s="18"/>
      <c r="U72" s="1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8">
      <c r="A73" s="21"/>
      <c r="B73" s="21"/>
      <c r="C73" s="119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18"/>
      <c r="O73" s="18"/>
      <c r="P73" s="130"/>
      <c r="Q73" s="130"/>
      <c r="R73" s="130"/>
      <c r="S73" s="130"/>
      <c r="T73" s="130"/>
      <c r="U73" s="130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21" ht="18">
      <c r="A74" s="21"/>
      <c r="B74" s="21"/>
      <c r="C74" s="131"/>
      <c r="D74" s="95"/>
      <c r="E74" s="95"/>
      <c r="F74" s="95"/>
      <c r="G74" s="91"/>
      <c r="H74" s="91"/>
      <c r="I74" s="91"/>
      <c r="J74" s="91"/>
      <c r="K74" s="95"/>
      <c r="L74" s="95"/>
      <c r="M74" s="95"/>
      <c r="N74" s="59"/>
      <c r="O74" s="59"/>
      <c r="P74" s="60"/>
      <c r="Q74" s="60"/>
      <c r="R74" s="60"/>
      <c r="S74" s="60"/>
      <c r="T74" s="60"/>
      <c r="U74" s="60"/>
    </row>
    <row r="75" spans="1:21" ht="18">
      <c r="A75" s="20"/>
      <c r="B75" s="20"/>
      <c r="C75" s="87"/>
      <c r="D75" s="95"/>
      <c r="E75" s="95"/>
      <c r="F75" s="95"/>
      <c r="G75" s="91"/>
      <c r="H75" s="91"/>
      <c r="I75" s="91"/>
      <c r="J75" s="91"/>
      <c r="K75" s="95"/>
      <c r="L75" s="95"/>
      <c r="M75" s="95"/>
      <c r="N75" s="59"/>
      <c r="O75" s="59"/>
      <c r="P75" s="60"/>
      <c r="Q75" s="60"/>
      <c r="R75" s="60"/>
      <c r="S75" s="60"/>
      <c r="T75" s="60"/>
      <c r="U75" s="60"/>
    </row>
    <row r="76" spans="1:21" ht="20.25">
      <c r="A76" s="21"/>
      <c r="B76" s="21"/>
      <c r="C76" s="132"/>
      <c r="D76" s="91"/>
      <c r="E76" s="133"/>
      <c r="F76" s="91"/>
      <c r="G76" s="133"/>
      <c r="H76" s="91"/>
      <c r="I76" s="133"/>
      <c r="J76" s="91"/>
      <c r="K76" s="133"/>
      <c r="L76" s="91"/>
      <c r="M76" s="133"/>
      <c r="N76" s="59"/>
      <c r="O76" s="59"/>
      <c r="P76" s="60"/>
      <c r="Q76" s="60"/>
      <c r="R76" s="60"/>
      <c r="S76" s="60"/>
      <c r="T76" s="60"/>
      <c r="U76" s="60"/>
    </row>
    <row r="77" spans="1:21" ht="18">
      <c r="A77" s="21"/>
      <c r="B77" s="21"/>
      <c r="C77" s="119"/>
      <c r="D77" s="91"/>
      <c r="E77" s="117"/>
      <c r="F77" s="91"/>
      <c r="G77" s="95"/>
      <c r="H77" s="91"/>
      <c r="I77" s="95"/>
      <c r="J77" s="95"/>
      <c r="K77" s="95"/>
      <c r="L77" s="95"/>
      <c r="M77" s="117"/>
      <c r="N77" s="59"/>
      <c r="O77" s="59"/>
      <c r="P77" s="60"/>
      <c r="Q77" s="60"/>
      <c r="R77" s="60"/>
      <c r="S77" s="60"/>
      <c r="T77" s="60"/>
      <c r="U77" s="60"/>
    </row>
    <row r="78" spans="1:21" ht="18">
      <c r="A78" s="21"/>
      <c r="B78" s="21"/>
      <c r="C78" s="119"/>
      <c r="D78" s="91"/>
      <c r="E78" s="117"/>
      <c r="F78" s="91"/>
      <c r="G78" s="117"/>
      <c r="H78" s="91"/>
      <c r="I78" s="134"/>
      <c r="J78" s="95"/>
      <c r="K78" s="117"/>
      <c r="L78" s="95"/>
      <c r="M78" s="117"/>
      <c r="N78" s="59"/>
      <c r="O78" s="21"/>
      <c r="P78" s="60"/>
      <c r="Q78" s="60"/>
      <c r="R78" s="60"/>
      <c r="S78" s="60"/>
      <c r="T78" s="60"/>
      <c r="U78" s="60"/>
    </row>
    <row r="79" spans="1:21" ht="18">
      <c r="A79" s="135"/>
      <c r="B79" s="135"/>
      <c r="C79" s="131"/>
      <c r="D79" s="91"/>
      <c r="E79" s="91"/>
      <c r="F79" s="91"/>
      <c r="G79" s="91"/>
      <c r="H79" s="91"/>
      <c r="I79" s="95"/>
      <c r="J79" s="95"/>
      <c r="K79" s="95"/>
      <c r="L79" s="95"/>
      <c r="M79" s="95"/>
      <c r="N79" s="59"/>
      <c r="O79" s="59"/>
      <c r="P79" s="60"/>
      <c r="Q79" s="60"/>
      <c r="R79" s="60"/>
      <c r="S79" s="60"/>
      <c r="T79" s="60"/>
      <c r="U79" s="60"/>
    </row>
    <row r="80" spans="1:21" ht="18">
      <c r="A80" s="14"/>
      <c r="B80" s="14"/>
      <c r="C80" s="87"/>
      <c r="D80" s="91"/>
      <c r="E80" s="95"/>
      <c r="F80" s="91"/>
      <c r="G80" s="95"/>
      <c r="H80" s="91"/>
      <c r="I80" s="95"/>
      <c r="J80" s="95"/>
      <c r="K80" s="95"/>
      <c r="L80" s="95"/>
      <c r="M80" s="95"/>
      <c r="N80" s="59"/>
      <c r="O80" s="59"/>
      <c r="P80" s="60"/>
      <c r="Q80" s="60"/>
      <c r="R80" s="60"/>
      <c r="S80" s="60"/>
      <c r="T80" s="60"/>
      <c r="U80" s="60"/>
    </row>
    <row r="81" spans="1:21" ht="18">
      <c r="A81" s="14"/>
      <c r="B81" s="14"/>
      <c r="C81" s="87"/>
      <c r="D81" s="91"/>
      <c r="E81" s="95"/>
      <c r="F81" s="91"/>
      <c r="G81" s="95"/>
      <c r="H81" s="91"/>
      <c r="I81" s="95"/>
      <c r="J81" s="95"/>
      <c r="K81" s="95"/>
      <c r="L81" s="95"/>
      <c r="M81" s="95"/>
      <c r="N81" s="59"/>
      <c r="O81" s="59"/>
      <c r="P81" s="60"/>
      <c r="Q81" s="60"/>
      <c r="R81" s="60"/>
      <c r="S81" s="60"/>
      <c r="T81" s="60"/>
      <c r="U81" s="60"/>
    </row>
    <row r="82" spans="1:21" ht="18">
      <c r="A82" s="14"/>
      <c r="B82" s="14"/>
      <c r="C82" s="87"/>
      <c r="D82" s="91"/>
      <c r="E82" s="95"/>
      <c r="F82" s="91"/>
      <c r="G82" s="95"/>
      <c r="H82" s="91"/>
      <c r="I82" s="95"/>
      <c r="J82" s="95"/>
      <c r="K82" s="95"/>
      <c r="L82" s="95"/>
      <c r="M82" s="95"/>
      <c r="N82" s="59"/>
      <c r="O82" s="59"/>
      <c r="P82" s="60"/>
      <c r="Q82" s="60"/>
      <c r="R82" s="60"/>
      <c r="S82" s="60"/>
      <c r="T82" s="60"/>
      <c r="U82" s="60"/>
    </row>
    <row r="83" spans="1:21" ht="18">
      <c r="A83" s="14"/>
      <c r="B83" s="14"/>
      <c r="C83" s="87"/>
      <c r="D83" s="91"/>
      <c r="E83" s="95"/>
      <c r="F83" s="91"/>
      <c r="G83" s="95"/>
      <c r="H83" s="91"/>
      <c r="I83" s="95"/>
      <c r="J83" s="95"/>
      <c r="K83" s="95"/>
      <c r="L83" s="95"/>
      <c r="M83" s="95"/>
      <c r="N83" s="59"/>
      <c r="O83" s="59"/>
      <c r="P83" s="60"/>
      <c r="Q83" s="60"/>
      <c r="R83" s="60"/>
      <c r="S83" s="60"/>
      <c r="T83" s="60"/>
      <c r="U83" s="60"/>
    </row>
    <row r="84" spans="1:21" ht="18">
      <c r="A84" s="14"/>
      <c r="B84" s="14"/>
      <c r="C84" s="87"/>
      <c r="D84" s="91"/>
      <c r="E84" s="95"/>
      <c r="F84" s="91"/>
      <c r="G84" s="95"/>
      <c r="H84" s="91"/>
      <c r="I84" s="95"/>
      <c r="J84" s="95"/>
      <c r="K84" s="95"/>
      <c r="L84" s="95"/>
      <c r="M84" s="95"/>
      <c r="N84" s="59"/>
      <c r="O84" s="59"/>
      <c r="P84" s="60"/>
      <c r="Q84" s="60"/>
      <c r="R84" s="60"/>
      <c r="S84" s="60"/>
      <c r="T84" s="60"/>
      <c r="U84" s="60"/>
    </row>
    <row r="85" spans="1:21" ht="18">
      <c r="A85" s="14"/>
      <c r="B85" s="14"/>
      <c r="C85" s="87"/>
      <c r="D85" s="91"/>
      <c r="E85" s="95"/>
      <c r="F85" s="91"/>
      <c r="G85" s="95"/>
      <c r="H85" s="91"/>
      <c r="I85" s="95"/>
      <c r="J85" s="95"/>
      <c r="K85" s="95"/>
      <c r="L85" s="95"/>
      <c r="M85" s="95"/>
      <c r="N85" s="59"/>
      <c r="O85" s="59"/>
      <c r="P85" s="59"/>
      <c r="Q85" s="60"/>
      <c r="R85" s="60"/>
      <c r="S85" s="60"/>
      <c r="T85" s="60"/>
      <c r="U85" s="60"/>
    </row>
    <row r="86" spans="1:21" ht="18">
      <c r="A86" s="14"/>
      <c r="B86" s="14"/>
      <c r="C86" s="87"/>
      <c r="D86" s="91"/>
      <c r="E86" s="95"/>
      <c r="F86" s="91"/>
      <c r="G86" s="95"/>
      <c r="H86" s="91"/>
      <c r="I86" s="95"/>
      <c r="J86" s="95"/>
      <c r="K86" s="95"/>
      <c r="L86" s="95"/>
      <c r="M86" s="95"/>
      <c r="N86" s="59"/>
      <c r="O86" s="59"/>
      <c r="P86" s="59"/>
      <c r="Q86" s="60"/>
      <c r="R86" s="60"/>
      <c r="S86" s="60"/>
      <c r="T86" s="60"/>
      <c r="U86" s="60"/>
    </row>
    <row r="87" spans="1:21" ht="18">
      <c r="A87" s="14"/>
      <c r="B87" s="14"/>
      <c r="C87" s="87"/>
      <c r="D87" s="91"/>
      <c r="E87" s="95"/>
      <c r="F87" s="91"/>
      <c r="G87" s="95"/>
      <c r="H87" s="91"/>
      <c r="I87" s="95"/>
      <c r="J87" s="95"/>
      <c r="K87" s="95"/>
      <c r="L87" s="95"/>
      <c r="M87" s="95"/>
      <c r="N87" s="59"/>
      <c r="O87" s="59"/>
      <c r="P87" s="59"/>
      <c r="Q87" s="60"/>
      <c r="R87" s="60"/>
      <c r="S87" s="60"/>
      <c r="T87" s="60"/>
      <c r="U87" s="60"/>
    </row>
    <row r="88" spans="1:21" ht="18">
      <c r="A88" s="14"/>
      <c r="B88" s="14"/>
      <c r="C88" s="87"/>
      <c r="D88" s="91"/>
      <c r="E88" s="95"/>
      <c r="F88" s="91"/>
      <c r="G88" s="95"/>
      <c r="H88" s="91"/>
      <c r="I88" s="95"/>
      <c r="J88" s="95"/>
      <c r="K88" s="95"/>
      <c r="L88" s="95"/>
      <c r="M88" s="95"/>
      <c r="N88" s="59"/>
      <c r="O88" s="59"/>
      <c r="P88" s="59"/>
      <c r="Q88" s="60"/>
      <c r="R88" s="60"/>
      <c r="S88" s="60"/>
      <c r="T88" s="60"/>
      <c r="U88" s="60"/>
    </row>
    <row r="89" spans="1:21" ht="18">
      <c r="A89" s="14"/>
      <c r="B89" s="14"/>
      <c r="C89" s="87"/>
      <c r="D89" s="91"/>
      <c r="E89" s="95"/>
      <c r="F89" s="91"/>
      <c r="G89" s="95"/>
      <c r="H89" s="91"/>
      <c r="I89" s="95"/>
      <c r="J89" s="95"/>
      <c r="K89" s="95"/>
      <c r="L89" s="95"/>
      <c r="M89" s="95"/>
      <c r="N89" s="59"/>
      <c r="O89" s="59"/>
      <c r="P89" s="59"/>
      <c r="Q89" s="60"/>
      <c r="R89" s="60"/>
      <c r="S89" s="60"/>
      <c r="T89" s="60"/>
      <c r="U89" s="60"/>
    </row>
    <row r="90" spans="1:21" ht="18">
      <c r="A90" s="14"/>
      <c r="B90" s="14"/>
      <c r="C90" s="87"/>
      <c r="D90" s="91"/>
      <c r="E90" s="95"/>
      <c r="F90" s="91"/>
      <c r="G90" s="95"/>
      <c r="H90" s="91"/>
      <c r="I90" s="95"/>
      <c r="J90" s="95"/>
      <c r="K90" s="95"/>
      <c r="L90" s="95"/>
      <c r="M90" s="95"/>
      <c r="N90" s="59"/>
      <c r="O90" s="59"/>
      <c r="P90" s="59"/>
      <c r="Q90" s="60"/>
      <c r="R90" s="60"/>
      <c r="S90" s="60"/>
      <c r="T90" s="60"/>
      <c r="U90" s="60"/>
    </row>
    <row r="91" spans="1:21" ht="18">
      <c r="A91" s="14"/>
      <c r="B91" s="14"/>
      <c r="C91" s="87"/>
      <c r="D91" s="91"/>
      <c r="E91" s="95"/>
      <c r="F91" s="91"/>
      <c r="G91" s="95"/>
      <c r="H91" s="91"/>
      <c r="I91" s="95"/>
      <c r="J91" s="95"/>
      <c r="K91" s="95"/>
      <c r="L91" s="95"/>
      <c r="M91" s="95"/>
      <c r="N91" s="59"/>
      <c r="O91" s="59"/>
      <c r="P91" s="59"/>
      <c r="Q91" s="60"/>
      <c r="R91" s="60"/>
      <c r="S91" s="60"/>
      <c r="T91" s="60"/>
      <c r="U91" s="60"/>
    </row>
    <row r="92" spans="1:21" ht="18">
      <c r="A92" s="14"/>
      <c r="B92" s="14"/>
      <c r="C92" s="87"/>
      <c r="D92" s="128"/>
      <c r="E92" s="95"/>
      <c r="F92" s="128"/>
      <c r="G92" s="95"/>
      <c r="H92" s="128"/>
      <c r="I92" s="95"/>
      <c r="J92" s="95"/>
      <c r="K92" s="95"/>
      <c r="L92" s="95"/>
      <c r="M92" s="95"/>
      <c r="N92" s="59"/>
      <c r="O92" s="59"/>
      <c r="P92" s="59"/>
      <c r="Q92" s="60"/>
      <c r="R92" s="60"/>
      <c r="S92" s="60"/>
      <c r="T92" s="60"/>
      <c r="U92" s="60"/>
    </row>
    <row r="93" spans="1:21" ht="18">
      <c r="A93" s="14"/>
      <c r="B93" s="14"/>
      <c r="C93" s="87"/>
      <c r="D93" s="18"/>
      <c r="E93" s="95"/>
      <c r="F93" s="18"/>
      <c r="G93" s="83"/>
      <c r="H93" s="18"/>
      <c r="I93" s="83"/>
      <c r="J93" s="59"/>
      <c r="K93" s="83"/>
      <c r="L93" s="59"/>
      <c r="M93" s="83"/>
      <c r="N93" s="59"/>
      <c r="O93" s="59"/>
      <c r="P93" s="59"/>
      <c r="Q93" s="60"/>
      <c r="R93" s="60"/>
      <c r="S93" s="60"/>
      <c r="T93" s="60"/>
      <c r="U93" s="60"/>
    </row>
    <row r="94" spans="1:21" ht="18">
      <c r="A94" s="14"/>
      <c r="B94" s="14"/>
      <c r="C94" s="136"/>
      <c r="D94" s="36"/>
      <c r="E94" s="59"/>
      <c r="F94" s="36"/>
      <c r="G94" s="59"/>
      <c r="H94" s="18"/>
      <c r="I94" s="59"/>
      <c r="J94" s="59"/>
      <c r="K94" s="59"/>
      <c r="L94" s="59"/>
      <c r="M94" s="83"/>
      <c r="N94" s="59"/>
      <c r="O94" s="59"/>
      <c r="P94" s="59"/>
      <c r="Q94" s="60"/>
      <c r="R94" s="60"/>
      <c r="S94" s="60"/>
      <c r="T94" s="60"/>
      <c r="U94" s="60"/>
    </row>
    <row r="95" spans="1:21" ht="18">
      <c r="A95" s="135"/>
      <c r="B95" s="135"/>
      <c r="C95" s="131"/>
      <c r="D95" s="36"/>
      <c r="E95" s="95"/>
      <c r="F95" s="36"/>
      <c r="G95" s="83"/>
      <c r="H95" s="18"/>
      <c r="I95" s="83"/>
      <c r="J95" s="59"/>
      <c r="K95" s="83"/>
      <c r="L95" s="59"/>
      <c r="M95" s="83"/>
      <c r="N95" s="59"/>
      <c r="O95" s="59"/>
      <c r="P95" s="59"/>
      <c r="Q95" s="60"/>
      <c r="R95" s="60"/>
      <c r="S95" s="60"/>
      <c r="T95" s="60"/>
      <c r="U95" s="60"/>
    </row>
    <row r="96" spans="1:21" ht="18">
      <c r="A96" s="21"/>
      <c r="B96" s="21"/>
      <c r="C96" s="119"/>
      <c r="D96" s="36"/>
      <c r="E96" s="119"/>
      <c r="F96" s="36"/>
      <c r="G96" s="137"/>
      <c r="H96" s="18"/>
      <c r="I96" s="137"/>
      <c r="J96" s="59"/>
      <c r="K96" s="137"/>
      <c r="L96" s="59"/>
      <c r="M96" s="137"/>
      <c r="N96" s="59"/>
      <c r="O96" s="59"/>
      <c r="P96" s="59"/>
      <c r="Q96" s="60"/>
      <c r="R96" s="60"/>
      <c r="S96" s="60"/>
      <c r="T96" s="60"/>
      <c r="U96" s="60"/>
    </row>
    <row r="97" spans="1:21" ht="18">
      <c r="A97" s="21"/>
      <c r="B97" s="21"/>
      <c r="C97" s="119"/>
      <c r="D97" s="36"/>
      <c r="E97" s="119"/>
      <c r="F97" s="36"/>
      <c r="G97" s="137"/>
      <c r="H97" s="18"/>
      <c r="I97" s="137"/>
      <c r="J97" s="59"/>
      <c r="K97" s="137"/>
      <c r="L97" s="59"/>
      <c r="M97" s="137"/>
      <c r="N97" s="59"/>
      <c r="O97" s="59"/>
      <c r="P97" s="59"/>
      <c r="Q97" s="60"/>
      <c r="R97" s="60"/>
      <c r="S97" s="60"/>
      <c r="T97" s="60"/>
      <c r="U97" s="60"/>
    </row>
    <row r="98" spans="1:21" ht="19.5">
      <c r="A98" s="135"/>
      <c r="B98" s="135"/>
      <c r="C98" s="138"/>
      <c r="D98" s="36"/>
      <c r="E98" s="139"/>
      <c r="F98" s="36"/>
      <c r="G98" s="140"/>
      <c r="H98" s="18"/>
      <c r="I98" s="59"/>
      <c r="J98" s="59"/>
      <c r="K98" s="59"/>
      <c r="L98" s="59"/>
      <c r="M98" s="59"/>
      <c r="N98" s="59"/>
      <c r="O98" s="141"/>
      <c r="P98" s="59"/>
      <c r="Q98" s="60"/>
      <c r="R98" s="60"/>
      <c r="S98" s="60"/>
      <c r="T98" s="60"/>
      <c r="U98" s="60"/>
    </row>
    <row r="99" spans="1:21" ht="19.5">
      <c r="A99" s="135"/>
      <c r="B99" s="135"/>
      <c r="C99" s="136"/>
      <c r="D99" s="59"/>
      <c r="E99" s="142"/>
      <c r="F99" s="36"/>
      <c r="G99" s="36"/>
      <c r="H99" s="18"/>
      <c r="I99" s="59"/>
      <c r="J99" s="59"/>
      <c r="K99" s="59"/>
      <c r="L99" s="59"/>
      <c r="M99" s="59"/>
      <c r="N99" s="59"/>
      <c r="O99" s="141"/>
      <c r="P99" s="59"/>
      <c r="Q99" s="60"/>
      <c r="R99" s="60"/>
      <c r="S99" s="60"/>
      <c r="T99" s="60"/>
      <c r="U99" s="60"/>
    </row>
    <row r="100" spans="1:21" ht="19.5">
      <c r="A100" s="143"/>
      <c r="B100" s="143"/>
      <c r="C100" s="136"/>
      <c r="D100" s="36"/>
      <c r="E100" s="59"/>
      <c r="F100" s="144"/>
      <c r="G100" s="36"/>
      <c r="H100" s="18"/>
      <c r="I100" s="59"/>
      <c r="J100" s="59"/>
      <c r="K100" s="59"/>
      <c r="L100" s="59"/>
      <c r="M100" s="59"/>
      <c r="N100" s="59"/>
      <c r="O100" s="141"/>
      <c r="P100" s="59"/>
      <c r="Q100" s="60"/>
      <c r="R100" s="60"/>
      <c r="S100" s="60"/>
      <c r="T100" s="60"/>
      <c r="U100" s="60"/>
    </row>
    <row r="101" spans="1:21" ht="18">
      <c r="A101" s="135"/>
      <c r="B101" s="135"/>
      <c r="C101" s="145"/>
      <c r="D101" s="36"/>
      <c r="E101" s="36"/>
      <c r="F101" s="36"/>
      <c r="G101" s="36"/>
      <c r="H101" s="18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8">
      <c r="A102" s="135"/>
      <c r="B102" s="135"/>
      <c r="C102" s="145"/>
      <c r="D102" s="36"/>
      <c r="E102" s="36"/>
      <c r="F102" s="36"/>
      <c r="G102" s="36"/>
      <c r="H102" s="18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8">
      <c r="A103" s="146"/>
      <c r="B103" s="146"/>
      <c r="C103" s="145"/>
      <c r="D103" s="59"/>
      <c r="E103" s="59"/>
      <c r="F103" s="59"/>
      <c r="G103" s="59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8">
      <c r="A104" s="146"/>
      <c r="B104" s="146"/>
      <c r="C104" s="145"/>
      <c r="D104" s="59"/>
      <c r="E104" s="59"/>
      <c r="F104" s="59"/>
      <c r="G104" s="59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8">
      <c r="A105" s="146"/>
      <c r="B105" s="146"/>
      <c r="C105" s="145"/>
      <c r="D105" s="59"/>
      <c r="E105" s="59"/>
      <c r="F105" s="59"/>
      <c r="G105" s="59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8">
      <c r="A106" s="146"/>
      <c r="B106" s="146"/>
      <c r="C106" s="145"/>
      <c r="D106" s="59"/>
      <c r="E106" s="59"/>
      <c r="F106" s="59"/>
      <c r="G106" s="59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8">
      <c r="A107" s="146"/>
      <c r="B107" s="146"/>
      <c r="C107" s="145"/>
      <c r="D107" s="59"/>
      <c r="E107" s="59"/>
      <c r="F107" s="59"/>
      <c r="G107" s="59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8">
      <c r="A108" s="146"/>
      <c r="B108" s="146"/>
      <c r="C108" s="145"/>
      <c r="D108" s="59"/>
      <c r="E108" s="59"/>
      <c r="F108" s="59"/>
      <c r="G108" s="59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8">
      <c r="A109" s="146"/>
      <c r="B109" s="146"/>
      <c r="C109" s="145"/>
      <c r="D109" s="59"/>
      <c r="E109" s="59"/>
      <c r="F109" s="59"/>
      <c r="G109" s="59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8">
      <c r="A110" s="146"/>
      <c r="B110" s="146"/>
      <c r="C110" s="145"/>
      <c r="D110" s="59"/>
      <c r="E110" s="59"/>
      <c r="F110" s="59"/>
      <c r="G110" s="59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8">
      <c r="A111" s="146"/>
      <c r="B111" s="146"/>
      <c r="C111" s="145"/>
      <c r="D111" s="59"/>
      <c r="E111" s="59"/>
      <c r="F111" s="59"/>
      <c r="G111" s="59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8">
      <c r="A112" s="146"/>
      <c r="B112" s="146"/>
      <c r="C112" s="145"/>
      <c r="D112" s="59"/>
      <c r="E112" s="59"/>
      <c r="F112" s="59"/>
      <c r="G112" s="59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8">
      <c r="A113" s="146"/>
      <c r="B113" s="146"/>
      <c r="C113" s="145"/>
      <c r="D113" s="59"/>
      <c r="E113" s="59"/>
      <c r="F113" s="59"/>
      <c r="G113" s="59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8">
      <c r="A114" s="146"/>
      <c r="B114" s="146"/>
      <c r="C114" s="145"/>
      <c r="D114" s="59"/>
      <c r="E114" s="59"/>
      <c r="F114" s="59"/>
      <c r="G114" s="59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ht="18">
      <c r="A115" s="146"/>
      <c r="B115" s="146"/>
      <c r="C115" s="145"/>
      <c r="D115" s="59"/>
      <c r="E115" s="59"/>
      <c r="F115" s="59"/>
      <c r="G115" s="59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ht="18">
      <c r="A116" s="146"/>
      <c r="B116" s="146"/>
      <c r="C116" s="145"/>
      <c r="D116" s="59"/>
      <c r="E116" s="59"/>
      <c r="F116" s="59"/>
      <c r="G116" s="59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ht="18">
      <c r="A117" s="147"/>
      <c r="B117" s="147"/>
      <c r="C117" s="145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ht="18">
      <c r="A118" s="135"/>
      <c r="B118" s="135"/>
      <c r="C118" s="145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ht="18">
      <c r="A119" s="21"/>
      <c r="B119" s="21"/>
      <c r="C119" s="145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ht="18">
      <c r="A120" s="148"/>
      <c r="B120" s="148"/>
      <c r="C120" s="145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ht="18">
      <c r="A121" s="135"/>
      <c r="B121" s="135"/>
      <c r="C121" s="145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ht="18">
      <c r="A122" s="146"/>
      <c r="B122" s="146"/>
      <c r="C122" s="145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ht="18">
      <c r="A123" s="146"/>
      <c r="B123" s="146"/>
      <c r="C123" s="145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ht="18">
      <c r="A124" s="146"/>
      <c r="B124" s="146"/>
      <c r="C124" s="145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ht="18">
      <c r="A125" s="146"/>
      <c r="B125" s="146"/>
      <c r="C125" s="145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8">
      <c r="A126" s="146"/>
      <c r="B126" s="146"/>
      <c r="C126" s="145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ht="18">
      <c r="A127" s="146"/>
      <c r="B127" s="146"/>
      <c r="C127" s="145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ht="18">
      <c r="A128" s="146"/>
      <c r="B128" s="146"/>
      <c r="C128" s="145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ht="18">
      <c r="A129" s="146"/>
      <c r="B129" s="146"/>
      <c r="C129" s="145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ht="18">
      <c r="A130" s="146"/>
      <c r="B130" s="146"/>
      <c r="C130" s="14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ht="18">
      <c r="A131" s="146"/>
      <c r="B131" s="146"/>
      <c r="C131" s="14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ht="18">
      <c r="A132" s="146"/>
      <c r="B132" s="146"/>
      <c r="C132" s="145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ht="18">
      <c r="A133" s="146"/>
      <c r="B133" s="146"/>
      <c r="C133" s="14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ht="18">
      <c r="A134" s="146"/>
      <c r="B134" s="146"/>
      <c r="C134" s="145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ht="18">
      <c r="A135" s="146"/>
      <c r="B135" s="146"/>
      <c r="C135" s="145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ht="18">
      <c r="A136" s="146"/>
      <c r="B136" s="146"/>
      <c r="C136" s="145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ht="18">
      <c r="A137" s="147"/>
      <c r="B137" s="147"/>
      <c r="C137" s="145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8">
      <c r="A138" s="21"/>
      <c r="B138" s="21"/>
      <c r="C138" s="145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ht="18">
      <c r="A139" s="21"/>
      <c r="B139" s="21"/>
      <c r="C139" s="145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ht="18">
      <c r="A140" s="149"/>
      <c r="B140" s="149"/>
      <c r="C140" s="145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ht="18">
      <c r="A141" s="135"/>
      <c r="B141" s="135"/>
      <c r="C141" s="145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ht="18">
      <c r="A142" s="144"/>
      <c r="B142" s="144"/>
      <c r="C142" s="145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ht="18">
      <c r="A143" s="144"/>
      <c r="B143" s="144"/>
      <c r="C143" s="145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ht="18">
      <c r="A144" s="144"/>
      <c r="B144" s="144"/>
      <c r="C144" s="145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ht="18">
      <c r="A145" s="144"/>
      <c r="B145" s="144"/>
      <c r="C145" s="14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ht="18">
      <c r="A146" s="144"/>
      <c r="B146" s="144"/>
      <c r="C146" s="145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ht="18">
      <c r="A147" s="144"/>
      <c r="B147" s="144"/>
      <c r="C147" s="14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ht="18">
      <c r="A148" s="144"/>
      <c r="B148" s="144"/>
      <c r="C148" s="145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ht="18">
      <c r="A149" s="46"/>
      <c r="B149" s="46"/>
      <c r="C149" s="145"/>
      <c r="D149" s="59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ht="18">
      <c r="A150" s="135"/>
      <c r="B150" s="135"/>
      <c r="C150" s="145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ht="18">
      <c r="A151" s="144"/>
      <c r="B151" s="144"/>
      <c r="C151" s="145"/>
      <c r="D151" s="59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ht="18">
      <c r="A152" s="144"/>
      <c r="B152" s="144"/>
      <c r="C152" s="145"/>
      <c r="D152" s="59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ht="18">
      <c r="A153" s="144"/>
      <c r="B153" s="144"/>
      <c r="C153" s="145"/>
      <c r="D153" s="59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ht="18">
      <c r="A154" s="144"/>
      <c r="B154" s="144"/>
      <c r="C154" s="145"/>
      <c r="D154" s="59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ht="18">
      <c r="A155" s="144"/>
      <c r="B155" s="144"/>
      <c r="C155" s="145"/>
      <c r="D155" s="59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ht="18">
      <c r="A156" s="144"/>
      <c r="B156" s="144"/>
      <c r="C156" s="145"/>
      <c r="D156" s="59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ht="18">
      <c r="A157" s="144"/>
      <c r="B157" s="144"/>
      <c r="C157" s="145"/>
      <c r="D157" s="59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ht="18">
      <c r="A158" s="46"/>
      <c r="B158" s="46"/>
      <c r="C158" s="145"/>
      <c r="D158" s="15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ht="18">
      <c r="A159" s="21"/>
      <c r="B159" s="21"/>
      <c r="C159" s="145"/>
      <c r="D159" s="59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ht="18">
      <c r="A160" s="146"/>
      <c r="B160" s="146"/>
      <c r="C160" s="145"/>
      <c r="D160" s="59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ht="18">
      <c r="A161" s="146"/>
      <c r="B161" s="146"/>
      <c r="C161" s="145"/>
      <c r="D161" s="59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ht="18">
      <c r="A162" s="146"/>
      <c r="B162" s="146"/>
      <c r="C162" s="145"/>
      <c r="D162" s="59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ht="18">
      <c r="A163" s="146"/>
      <c r="B163" s="146"/>
      <c r="C163" s="145"/>
      <c r="D163" s="59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ht="18">
      <c r="A164" s="146"/>
      <c r="B164" s="146"/>
      <c r="C164" s="145"/>
      <c r="D164" s="59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ht="18">
      <c r="A165" s="146"/>
      <c r="B165" s="146"/>
      <c r="C165" s="145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ht="18">
      <c r="A166" s="146"/>
      <c r="B166" s="146"/>
      <c r="C166" s="145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ht="18">
      <c r="A167" s="147"/>
      <c r="B167" s="147"/>
      <c r="C167" s="145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ht="18">
      <c r="A168" s="151"/>
      <c r="B168" s="151"/>
      <c r="C168" s="145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ht="18">
      <c r="A169" s="146"/>
      <c r="B169" s="146"/>
      <c r="C169" s="145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ht="18">
      <c r="A170" s="146"/>
      <c r="B170" s="146"/>
      <c r="C170" s="145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ht="18">
      <c r="A171" s="146"/>
      <c r="B171" s="146"/>
      <c r="C171" s="145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ht="18">
      <c r="A172" s="146"/>
      <c r="B172" s="146"/>
      <c r="C172" s="145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ht="18">
      <c r="A173" s="146"/>
      <c r="B173" s="146"/>
      <c r="C173" s="145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ht="18">
      <c r="A174" s="146"/>
      <c r="B174" s="146"/>
      <c r="C174" s="145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ht="18">
      <c r="A175" s="146"/>
      <c r="B175" s="146"/>
      <c r="C175" s="145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ht="18">
      <c r="A176" s="147"/>
      <c r="B176" s="147"/>
      <c r="C176" s="14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ht="18">
      <c r="A177" s="151"/>
      <c r="B177" s="151"/>
      <c r="C177" s="145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ht="18">
      <c r="A178" s="21"/>
      <c r="B178" s="21"/>
      <c r="C178" s="14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ht="18">
      <c r="A179" s="148"/>
      <c r="B179" s="148"/>
      <c r="C179" s="145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ht="18">
      <c r="A180" s="151"/>
      <c r="B180" s="151"/>
      <c r="C180" s="145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ht="18">
      <c r="A181" s="146"/>
      <c r="B181" s="146"/>
      <c r="C181" s="145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 ht="18">
      <c r="A182" s="146"/>
      <c r="B182" s="146"/>
      <c r="C182" s="145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1:21" ht="18">
      <c r="A183" s="146"/>
      <c r="B183" s="146"/>
      <c r="C183" s="145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 ht="18">
      <c r="A184" s="146"/>
      <c r="B184" s="146"/>
      <c r="C184" s="145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 ht="18">
      <c r="A185" s="146"/>
      <c r="B185" s="146"/>
      <c r="C185" s="14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 ht="18">
      <c r="A186" s="146"/>
      <c r="B186" s="146"/>
      <c r="C186" s="145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1" ht="18">
      <c r="A187" s="146"/>
      <c r="B187" s="146"/>
      <c r="C187" s="145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1" ht="18">
      <c r="A188" s="147"/>
      <c r="B188" s="147"/>
      <c r="C188" s="145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</row>
    <row r="189" spans="1:21" ht="18">
      <c r="A189" s="151"/>
      <c r="B189" s="151"/>
      <c r="C189" s="145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1" ht="18">
      <c r="A190" s="21"/>
      <c r="B190" s="21"/>
      <c r="C190" s="145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</row>
    <row r="191" spans="1:21" ht="18">
      <c r="A191" s="149"/>
      <c r="B191" s="149"/>
      <c r="C191" s="145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</row>
    <row r="192" spans="1:21" ht="18">
      <c r="A192" s="135"/>
      <c r="B192" s="135"/>
      <c r="C192" s="145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</row>
    <row r="193" spans="1:21" ht="18">
      <c r="A193" s="144"/>
      <c r="B193" s="144"/>
      <c r="C193" s="145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ht="18">
      <c r="A194" s="135"/>
      <c r="B194" s="135"/>
      <c r="C194" s="145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ht="18">
      <c r="A195" s="144"/>
      <c r="B195" s="144"/>
      <c r="C195" s="145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ht="18">
      <c r="A196" s="21"/>
      <c r="B196" s="21"/>
      <c r="C196" s="145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ht="18">
      <c r="A197" s="146"/>
      <c r="B197" s="146"/>
      <c r="C197" s="145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ht="18">
      <c r="A198" s="151"/>
      <c r="B198" s="151"/>
      <c r="C198" s="145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ht="18">
      <c r="A199" s="146"/>
      <c r="B199" s="146"/>
      <c r="C199" s="145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ht="18">
      <c r="A200" s="151"/>
      <c r="B200" s="151"/>
      <c r="C200" s="145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ht="18">
      <c r="A201" s="146"/>
      <c r="B201" s="146"/>
      <c r="C201" s="145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ht="18">
      <c r="A202" s="135"/>
      <c r="B202" s="135"/>
      <c r="C202" s="145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ht="18">
      <c r="A203" s="135"/>
      <c r="B203" s="135"/>
      <c r="C203" s="145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ht="18">
      <c r="A204" s="135"/>
      <c r="B204" s="135"/>
      <c r="C204" s="145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</row>
    <row r="205" spans="1:21" ht="18">
      <c r="A205" s="135"/>
      <c r="B205" s="135"/>
      <c r="C205" s="145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</row>
    <row r="206" spans="1:21" ht="18">
      <c r="A206" s="135"/>
      <c r="B206" s="135"/>
      <c r="C206" s="145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</row>
    <row r="207" spans="1:21" ht="18">
      <c r="A207" s="135"/>
      <c r="B207" s="135"/>
      <c r="C207" s="145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</row>
    <row r="208" spans="1:21" ht="18">
      <c r="A208" s="135"/>
      <c r="B208" s="135"/>
      <c r="C208" s="145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</row>
    <row r="209" spans="1:21" ht="18">
      <c r="A209" s="135"/>
      <c r="B209" s="135"/>
      <c r="C209" s="145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</row>
    <row r="210" spans="1:21" ht="18">
      <c r="A210" s="135"/>
      <c r="B210" s="135"/>
      <c r="C210" s="145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</row>
    <row r="211" spans="1:21" ht="18">
      <c r="A211" s="135"/>
      <c r="B211" s="135"/>
      <c r="C211" s="145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</row>
    <row r="212" spans="1:21" ht="18">
      <c r="A212" s="135"/>
      <c r="B212" s="135"/>
      <c r="C212" s="145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</row>
    <row r="213" spans="1:21" ht="18">
      <c r="A213" s="135"/>
      <c r="B213" s="135"/>
      <c r="C213" s="145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</row>
    <row r="214" spans="1:21" ht="18">
      <c r="A214" s="135"/>
      <c r="B214" s="135"/>
      <c r="C214" s="145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</row>
    <row r="215" spans="1:21" ht="18">
      <c r="A215" s="135"/>
      <c r="B215" s="135"/>
      <c r="C215" s="145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</row>
    <row r="216" spans="1:21" ht="18">
      <c r="A216" s="135"/>
      <c r="B216" s="135"/>
      <c r="C216" s="145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ht="18">
      <c r="A217" s="60"/>
      <c r="B217" s="60"/>
      <c r="C217" s="152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</row>
    <row r="218" spans="1:21" ht="18">
      <c r="A218" s="60"/>
      <c r="B218" s="60"/>
      <c r="C218" s="152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</row>
    <row r="219" spans="1:21" ht="18">
      <c r="A219" s="60"/>
      <c r="B219" s="60"/>
      <c r="C219" s="152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</row>
    <row r="220" spans="1:21" ht="18">
      <c r="A220" s="60"/>
      <c r="B220" s="60"/>
      <c r="C220" s="152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</row>
    <row r="221" spans="1:21" ht="18">
      <c r="A221" s="60"/>
      <c r="B221" s="60"/>
      <c r="C221" s="152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</row>
    <row r="222" spans="1:21" ht="18">
      <c r="A222" s="60"/>
      <c r="B222" s="60"/>
      <c r="C222" s="152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</row>
    <row r="223" spans="1:21" ht="18">
      <c r="A223" s="60"/>
      <c r="B223" s="60"/>
      <c r="C223" s="152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</row>
    <row r="224" spans="1:21" ht="18">
      <c r="A224" s="60"/>
      <c r="B224" s="60"/>
      <c r="C224" s="152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</row>
    <row r="225" spans="1:21" ht="18">
      <c r="A225" s="60"/>
      <c r="B225" s="60"/>
      <c r="C225" s="152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</row>
    <row r="226" spans="1:21" ht="18">
      <c r="A226" s="60"/>
      <c r="B226" s="60"/>
      <c r="C226" s="152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</row>
    <row r="227" spans="1:21" ht="18">
      <c r="A227" s="60"/>
      <c r="B227" s="60"/>
      <c r="C227" s="152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</row>
    <row r="228" spans="1:21" ht="18">
      <c r="A228" s="60"/>
      <c r="B228" s="60"/>
      <c r="C228" s="152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</row>
    <row r="229" spans="1:21" ht="18">
      <c r="A229" s="60"/>
      <c r="B229" s="60"/>
      <c r="C229" s="152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</row>
    <row r="230" spans="1:21" ht="18">
      <c r="A230" s="60"/>
      <c r="B230" s="60"/>
      <c r="C230" s="152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</row>
    <row r="231" spans="1:21" ht="18">
      <c r="A231" s="60"/>
      <c r="B231" s="60"/>
      <c r="C231" s="152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</row>
    <row r="232" spans="1:21" ht="18">
      <c r="A232" s="60"/>
      <c r="B232" s="60"/>
      <c r="C232" s="152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</row>
    <row r="233" spans="1:21" ht="18">
      <c r="A233" s="60"/>
      <c r="B233" s="60"/>
      <c r="C233" s="152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</row>
    <row r="234" spans="1:21" ht="18">
      <c r="A234" s="60"/>
      <c r="B234" s="60"/>
      <c r="C234" s="152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</row>
    <row r="235" spans="1:21" ht="18">
      <c r="A235" s="60"/>
      <c r="B235" s="60"/>
      <c r="C235" s="152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</row>
    <row r="236" spans="1:21" ht="18">
      <c r="A236" s="60"/>
      <c r="B236" s="60"/>
      <c r="C236" s="152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</row>
    <row r="237" spans="1:21" ht="18">
      <c r="A237" s="60"/>
      <c r="B237" s="60"/>
      <c r="C237" s="152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</row>
    <row r="238" spans="1:21" ht="18">
      <c r="A238" s="60"/>
      <c r="B238" s="60"/>
      <c r="C238" s="152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</row>
    <row r="239" spans="1:21" ht="18">
      <c r="A239" s="60"/>
      <c r="B239" s="60"/>
      <c r="C239" s="152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</row>
    <row r="240" spans="1:21" ht="18">
      <c r="A240" s="60"/>
      <c r="B240" s="60"/>
      <c r="C240" s="152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</row>
    <row r="241" spans="1:21" ht="18">
      <c r="A241" s="60"/>
      <c r="B241" s="60"/>
      <c r="C241" s="152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</row>
    <row r="242" spans="1:21" ht="18">
      <c r="A242" s="60"/>
      <c r="B242" s="60"/>
      <c r="C242" s="152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</row>
    <row r="243" spans="1:21" ht="18">
      <c r="A243" s="60"/>
      <c r="B243" s="60"/>
      <c r="C243" s="152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</row>
    <row r="244" spans="1:21" ht="18">
      <c r="A244" s="60"/>
      <c r="B244" s="60"/>
      <c r="C244" s="152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</row>
    <row r="245" spans="1:21" ht="18">
      <c r="A245" s="60"/>
      <c r="B245" s="60"/>
      <c r="C245" s="152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</row>
    <row r="246" spans="1:21" ht="18">
      <c r="A246" s="60"/>
      <c r="B246" s="60"/>
      <c r="C246" s="152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</row>
    <row r="247" spans="1:21" ht="18">
      <c r="A247" s="60"/>
      <c r="B247" s="60"/>
      <c r="C247" s="152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</row>
    <row r="248" spans="1:21" ht="18">
      <c r="A248" s="60"/>
      <c r="B248" s="60"/>
      <c r="C248" s="152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</row>
    <row r="249" spans="1:21" ht="18">
      <c r="A249" s="60"/>
      <c r="B249" s="60"/>
      <c r="C249" s="152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</row>
    <row r="250" spans="1:21" ht="18">
      <c r="A250" s="60"/>
      <c r="B250" s="60"/>
      <c r="C250" s="152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</row>
    <row r="251" spans="1:21" ht="18">
      <c r="A251" s="60"/>
      <c r="B251" s="60"/>
      <c r="C251" s="152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</row>
    <row r="252" spans="1:21" ht="18">
      <c r="A252" s="60"/>
      <c r="B252" s="60"/>
      <c r="C252" s="152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</row>
    <row r="253" spans="1:21" ht="18">
      <c r="A253" s="60"/>
      <c r="B253" s="60"/>
      <c r="C253" s="152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</row>
    <row r="254" spans="1:21" ht="18">
      <c r="A254" s="60"/>
      <c r="B254" s="60"/>
      <c r="C254" s="152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</row>
    <row r="255" spans="1:21" ht="18">
      <c r="A255" s="60"/>
      <c r="B255" s="60"/>
      <c r="C255" s="152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</row>
    <row r="256" spans="1:21" ht="18">
      <c r="A256" s="60"/>
      <c r="B256" s="60"/>
      <c r="C256" s="152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</row>
    <row r="257" spans="1:21" ht="18">
      <c r="A257" s="60"/>
      <c r="B257" s="60"/>
      <c r="C257" s="152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</row>
    <row r="258" spans="1:21" ht="18">
      <c r="A258" s="60"/>
      <c r="B258" s="60"/>
      <c r="C258" s="152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</row>
    <row r="259" spans="1:21" ht="18">
      <c r="A259" s="60"/>
      <c r="B259" s="60"/>
      <c r="C259" s="152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</row>
    <row r="260" spans="1:21" ht="18">
      <c r="A260" s="60"/>
      <c r="B260" s="60"/>
      <c r="C260" s="152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</row>
    <row r="261" spans="1:21" ht="18">
      <c r="A261" s="60"/>
      <c r="B261" s="60"/>
      <c r="C261" s="152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</row>
    <row r="262" spans="1:21" ht="18">
      <c r="A262" s="60"/>
      <c r="B262" s="60"/>
      <c r="C262" s="152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</row>
    <row r="263" spans="1:21" ht="18">
      <c r="A263" s="60"/>
      <c r="B263" s="60"/>
      <c r="C263" s="152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</row>
    <row r="264" spans="1:21" ht="18">
      <c r="A264" s="60"/>
      <c r="B264" s="60"/>
      <c r="C264" s="152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</row>
    <row r="265" spans="1:21" ht="18">
      <c r="A265" s="60"/>
      <c r="B265" s="60"/>
      <c r="C265" s="152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</row>
    <row r="266" spans="1:21" ht="18">
      <c r="A266" s="60"/>
      <c r="B266" s="60"/>
      <c r="C266" s="152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</row>
    <row r="267" spans="1:21" ht="18">
      <c r="A267" s="60"/>
      <c r="B267" s="60"/>
      <c r="C267" s="152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</row>
    <row r="268" spans="1:21" ht="18">
      <c r="A268" s="60"/>
      <c r="B268" s="60"/>
      <c r="C268" s="152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</row>
    <row r="269" spans="1:21" ht="18">
      <c r="A269" s="60"/>
      <c r="B269" s="60"/>
      <c r="C269" s="152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</row>
    <row r="270" spans="1:21" ht="18">
      <c r="A270" s="60"/>
      <c r="B270" s="60"/>
      <c r="C270" s="152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</row>
    <row r="271" spans="1:21" ht="18">
      <c r="A271" s="60"/>
      <c r="B271" s="60"/>
      <c r="C271" s="152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</row>
    <row r="272" spans="1:21" ht="18">
      <c r="A272" s="60"/>
      <c r="B272" s="60"/>
      <c r="C272" s="152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</row>
    <row r="273" spans="1:21" ht="18">
      <c r="A273" s="60"/>
      <c r="B273" s="60"/>
      <c r="C273" s="152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</row>
    <row r="274" spans="1:21" ht="18">
      <c r="A274" s="60"/>
      <c r="B274" s="60"/>
      <c r="C274" s="152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</row>
    <row r="275" spans="1:21" ht="18">
      <c r="A275" s="60"/>
      <c r="B275" s="60"/>
      <c r="C275" s="152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</row>
    <row r="276" spans="1:21" ht="18">
      <c r="A276" s="60"/>
      <c r="B276" s="60"/>
      <c r="C276" s="152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</row>
    <row r="277" spans="1:21" ht="18">
      <c r="A277" s="60"/>
      <c r="B277" s="60"/>
      <c r="C277" s="152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</row>
    <row r="278" spans="1:21" ht="18">
      <c r="A278" s="60"/>
      <c r="B278" s="60"/>
      <c r="C278" s="152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</row>
    <row r="279" spans="1:21" ht="18">
      <c r="A279" s="60"/>
      <c r="B279" s="60"/>
      <c r="C279" s="152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</row>
    <row r="280" spans="1:21" ht="18">
      <c r="A280" s="60"/>
      <c r="B280" s="60"/>
      <c r="C280" s="152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</row>
    <row r="281" spans="1:21" ht="18">
      <c r="A281" s="60"/>
      <c r="B281" s="60"/>
      <c r="C281" s="152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</row>
    <row r="282" spans="1:21" ht="18">
      <c r="A282" s="60"/>
      <c r="B282" s="60"/>
      <c r="C282" s="152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</row>
    <row r="283" spans="1:21" ht="18">
      <c r="A283" s="60"/>
      <c r="B283" s="60"/>
      <c r="C283" s="152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</row>
    <row r="284" spans="1:21" ht="18">
      <c r="A284" s="60"/>
      <c r="B284" s="60"/>
      <c r="C284" s="152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</row>
    <row r="285" spans="1:21" ht="18">
      <c r="A285" s="60"/>
      <c r="B285" s="60"/>
      <c r="C285" s="152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</row>
    <row r="286" spans="1:21" ht="18">
      <c r="A286" s="60"/>
      <c r="B286" s="60"/>
      <c r="C286" s="152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</row>
    <row r="287" spans="1:21" ht="18">
      <c r="A287" s="60"/>
      <c r="B287" s="60"/>
      <c r="C287" s="152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</row>
    <row r="288" spans="1:21" ht="18">
      <c r="A288" s="60"/>
      <c r="B288" s="60"/>
      <c r="C288" s="152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</row>
    <row r="289" spans="1:21" ht="18">
      <c r="A289" s="60"/>
      <c r="B289" s="60"/>
      <c r="C289" s="152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</row>
    <row r="290" spans="1:21" ht="18">
      <c r="A290" s="60"/>
      <c r="B290" s="60"/>
      <c r="C290" s="152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</row>
    <row r="291" spans="1:21" ht="18">
      <c r="A291" s="60"/>
      <c r="B291" s="60"/>
      <c r="C291" s="152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</row>
    <row r="292" spans="1:21" ht="18">
      <c r="A292" s="60"/>
      <c r="B292" s="60"/>
      <c r="C292" s="152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</row>
    <row r="293" spans="1:21" ht="18">
      <c r="A293" s="60"/>
      <c r="B293" s="60"/>
      <c r="C293" s="152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</row>
    <row r="294" spans="1:21" ht="18">
      <c r="A294" s="60"/>
      <c r="B294" s="60"/>
      <c r="C294" s="152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</row>
    <row r="295" spans="1:21" ht="18">
      <c r="A295" s="60"/>
      <c r="B295" s="60"/>
      <c r="C295" s="152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</row>
    <row r="296" spans="1:21" ht="18">
      <c r="A296" s="60"/>
      <c r="B296" s="60"/>
      <c r="C296" s="152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</row>
    <row r="297" spans="1:21" ht="18">
      <c r="A297" s="60"/>
      <c r="B297" s="60"/>
      <c r="C297" s="152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</row>
    <row r="298" spans="1:21" ht="18">
      <c r="A298" s="60"/>
      <c r="B298" s="60"/>
      <c r="C298" s="152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</row>
    <row r="299" spans="1:21" ht="18">
      <c r="A299" s="60"/>
      <c r="B299" s="60"/>
      <c r="C299" s="152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</row>
    <row r="300" spans="1:21" ht="18">
      <c r="A300" s="60"/>
      <c r="B300" s="60"/>
      <c r="C300" s="152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</row>
    <row r="301" spans="1:21" ht="18">
      <c r="A301" s="60"/>
      <c r="B301" s="60"/>
      <c r="C301" s="152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</row>
    <row r="302" spans="1:21" ht="18">
      <c r="A302" s="60"/>
      <c r="B302" s="60"/>
      <c r="C302" s="152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</row>
    <row r="303" spans="1:21" ht="18">
      <c r="A303" s="60"/>
      <c r="B303" s="60"/>
      <c r="C303" s="152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</row>
    <row r="304" spans="1:21" ht="18">
      <c r="A304" s="60"/>
      <c r="B304" s="60"/>
      <c r="C304" s="152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</row>
    <row r="305" spans="1:21" ht="18">
      <c r="A305" s="60"/>
      <c r="B305" s="60"/>
      <c r="C305" s="152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</row>
    <row r="306" spans="1:21" ht="18">
      <c r="A306" s="60"/>
      <c r="B306" s="60"/>
      <c r="C306" s="152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</row>
    <row r="307" spans="1:21" ht="18">
      <c r="A307" s="60"/>
      <c r="B307" s="60"/>
      <c r="C307" s="152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</row>
    <row r="308" spans="1:21" ht="18">
      <c r="A308" s="60"/>
      <c r="B308" s="60"/>
      <c r="C308" s="152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</row>
    <row r="309" spans="1:21" ht="18">
      <c r="A309" s="60"/>
      <c r="B309" s="60"/>
      <c r="C309" s="152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</row>
    <row r="310" spans="1:21" ht="18">
      <c r="A310" s="60"/>
      <c r="B310" s="60"/>
      <c r="C310" s="152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</row>
    <row r="311" spans="1:21" ht="18">
      <c r="A311" s="60"/>
      <c r="B311" s="60"/>
      <c r="C311" s="152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</row>
    <row r="312" spans="1:21" ht="18">
      <c r="A312" s="60"/>
      <c r="B312" s="60"/>
      <c r="C312" s="152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</row>
    <row r="313" spans="1:21" ht="18">
      <c r="A313" s="60"/>
      <c r="B313" s="60"/>
      <c r="C313" s="152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</row>
    <row r="314" spans="1:21" ht="18">
      <c r="A314" s="60"/>
      <c r="B314" s="60"/>
      <c r="C314" s="152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</row>
    <row r="315" spans="1:21" ht="18">
      <c r="A315" s="60"/>
      <c r="B315" s="60"/>
      <c r="C315" s="152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</row>
    <row r="316" spans="1:21" ht="18">
      <c r="A316" s="60"/>
      <c r="B316" s="60"/>
      <c r="C316" s="152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</row>
    <row r="317" spans="1:21" ht="18">
      <c r="A317" s="60"/>
      <c r="B317" s="60"/>
      <c r="C317" s="152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</row>
    <row r="318" spans="1:21" ht="18">
      <c r="A318" s="60"/>
      <c r="B318" s="60"/>
      <c r="C318" s="152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</row>
    <row r="319" spans="1:21" ht="18">
      <c r="A319" s="60"/>
      <c r="B319" s="60"/>
      <c r="C319" s="152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</row>
    <row r="320" spans="1:21" ht="18">
      <c r="A320" s="60"/>
      <c r="B320" s="60"/>
      <c r="C320" s="152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</row>
    <row r="321" spans="1:21" ht="18">
      <c r="A321" s="60"/>
      <c r="B321" s="60"/>
      <c r="C321" s="152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</row>
    <row r="322" spans="1:21" ht="18">
      <c r="A322" s="60"/>
      <c r="B322" s="60"/>
      <c r="C322" s="152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</row>
    <row r="323" spans="1:21" ht="18">
      <c r="A323" s="60"/>
      <c r="B323" s="60"/>
      <c r="C323" s="152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</row>
    <row r="324" spans="1:21" ht="18">
      <c r="A324" s="60"/>
      <c r="B324" s="60"/>
      <c r="C324" s="152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</row>
    <row r="325" spans="1:21" ht="18">
      <c r="A325" s="60"/>
      <c r="B325" s="60"/>
      <c r="C325" s="152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</row>
    <row r="326" spans="1:21" ht="18">
      <c r="A326" s="60"/>
      <c r="B326" s="60"/>
      <c r="C326" s="152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</row>
    <row r="327" spans="1:21" ht="18">
      <c r="A327" s="60"/>
      <c r="B327" s="60"/>
      <c r="C327" s="152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</row>
  </sheetData>
  <printOptions gridLines="1"/>
  <pageMargins left="0.5" right="0.5" top="0.5" bottom="0.5" header="0.5" footer="0.5"/>
  <pageSetup fitToHeight="1" fitToWidth="1" horizontalDpi="600" verticalDpi="600" orientation="landscape" scale="56" r:id="rId3"/>
  <headerFooter alignWithMargins="0">
    <oddFooter>&amp;RPrepared by Ted Johnson
DMAP-DSU on 2/22/11
</oddFooter>
  </headerFooter>
  <rowBreaks count="1" manualBreakCount="1">
    <brk id="6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workbookViewId="0" topLeftCell="E1">
      <selection activeCell="I24" sqref="I24"/>
    </sheetView>
  </sheetViews>
  <sheetFormatPr defaultColWidth="9.140625" defaultRowHeight="12.75"/>
  <cols>
    <col min="1" max="1" width="2.8515625" style="3" customWidth="1"/>
    <col min="2" max="2" width="11.57421875" style="3" customWidth="1"/>
    <col min="3" max="3" width="25.57421875" style="3" customWidth="1"/>
    <col min="4" max="4" width="1.421875" style="3" customWidth="1"/>
    <col min="5" max="5" width="12.28125" style="3" customWidth="1"/>
    <col min="6" max="6" width="19.7109375" style="3" customWidth="1"/>
    <col min="7" max="7" width="1.421875" style="3" customWidth="1"/>
    <col min="8" max="8" width="11.28125" style="3" customWidth="1"/>
    <col min="9" max="9" width="19.421875" style="3" customWidth="1"/>
    <col min="10" max="10" width="1.421875" style="3" customWidth="1"/>
    <col min="11" max="11" width="10.8515625" style="3" customWidth="1"/>
    <col min="12" max="12" width="17.28125" style="3" customWidth="1"/>
    <col min="13" max="13" width="1.421875" style="3" customWidth="1"/>
    <col min="14" max="14" width="12.28125" style="3" customWidth="1"/>
    <col min="15" max="15" width="13.00390625" style="3" customWidth="1"/>
    <col min="16" max="16" width="1.421875" style="3" customWidth="1"/>
    <col min="17" max="17" width="11.00390625" style="3" bestFit="1" customWidth="1"/>
    <col min="18" max="18" width="22.57421875" style="3" customWidth="1"/>
    <col min="19" max="19" width="1.421875" style="3" customWidth="1"/>
    <col min="20" max="20" width="16.140625" style="3" customWidth="1"/>
    <col min="21" max="16384" width="9.140625" style="3" customWidth="1"/>
  </cols>
  <sheetData>
    <row r="1" spans="2:5" ht="20.25" customHeight="1">
      <c r="B1" s="4" t="s">
        <v>47</v>
      </c>
      <c r="E1" s="2"/>
    </row>
    <row r="2" spans="1:20" ht="18">
      <c r="A2" s="6"/>
      <c r="B2" s="7"/>
      <c r="D2" s="6"/>
      <c r="E2" s="8" t="s">
        <v>1</v>
      </c>
      <c r="F2" s="6"/>
      <c r="G2" s="6"/>
      <c r="H2" s="6"/>
      <c r="I2" s="6"/>
      <c r="J2" s="9"/>
      <c r="K2" s="9"/>
      <c r="L2" s="9"/>
      <c r="M2" s="9"/>
      <c r="N2" s="6"/>
      <c r="O2" s="6"/>
      <c r="P2" s="6"/>
      <c r="Q2" s="6"/>
      <c r="R2" s="6"/>
      <c r="S2" s="6"/>
      <c r="T2" s="6"/>
    </row>
    <row r="3" spans="1:20" ht="18">
      <c r="A3" s="6"/>
      <c r="B3" s="10"/>
      <c r="D3" s="6"/>
      <c r="E3" s="9"/>
      <c r="F3" s="9" t="s">
        <v>41</v>
      </c>
      <c r="G3" s="6"/>
      <c r="H3" s="6"/>
      <c r="I3" s="6"/>
      <c r="J3" s="9"/>
      <c r="K3" s="9"/>
      <c r="L3" s="9"/>
      <c r="M3" s="9"/>
      <c r="N3" s="6"/>
      <c r="O3" s="6"/>
      <c r="P3" s="6"/>
      <c r="Q3" s="6"/>
      <c r="R3" s="6"/>
      <c r="S3" s="6"/>
      <c r="T3" s="6"/>
    </row>
    <row r="4" spans="1:20" ht="18">
      <c r="A4" s="6" t="s">
        <v>2</v>
      </c>
      <c r="B4" s="10"/>
      <c r="C4" s="9"/>
      <c r="D4" s="6"/>
      <c r="E4" s="6"/>
      <c r="F4" s="6"/>
      <c r="G4" s="6"/>
      <c r="H4" s="6"/>
      <c r="I4" s="6"/>
      <c r="J4" s="9"/>
      <c r="K4" s="9"/>
      <c r="L4" s="9"/>
      <c r="M4" s="9"/>
      <c r="N4" s="6"/>
      <c r="O4" s="6"/>
      <c r="P4" s="6"/>
      <c r="Q4" s="6"/>
      <c r="R4" s="6"/>
      <c r="S4" s="6"/>
      <c r="T4" s="6"/>
    </row>
    <row r="5" spans="1:20" ht="18">
      <c r="A5" s="6"/>
      <c r="B5" s="10"/>
      <c r="C5" s="9"/>
      <c r="D5" s="6"/>
      <c r="E5" s="6"/>
      <c r="F5" s="6"/>
      <c r="G5" s="6"/>
      <c r="H5" s="6"/>
      <c r="I5" s="6"/>
      <c r="J5" s="9"/>
      <c r="K5" s="9"/>
      <c r="L5" s="9"/>
      <c r="M5" s="9"/>
      <c r="N5" s="6"/>
      <c r="O5" s="6"/>
      <c r="P5" s="6"/>
      <c r="Q5" s="6"/>
      <c r="R5" s="6"/>
      <c r="S5" s="6"/>
      <c r="T5" s="6"/>
    </row>
    <row r="6" spans="3:18" ht="20.25">
      <c r="C6" s="11" t="s">
        <v>3</v>
      </c>
      <c r="D6" s="9"/>
      <c r="E6" s="9"/>
      <c r="F6" s="11" t="s">
        <v>3</v>
      </c>
      <c r="G6" s="9"/>
      <c r="H6" s="9"/>
      <c r="I6" s="11" t="s">
        <v>3</v>
      </c>
      <c r="J6" s="9"/>
      <c r="K6" s="9"/>
      <c r="L6" s="11" t="s">
        <v>3</v>
      </c>
      <c r="M6" s="9"/>
      <c r="N6" s="6"/>
      <c r="O6" s="11" t="s">
        <v>3</v>
      </c>
      <c r="P6" s="9"/>
      <c r="Q6" s="6"/>
      <c r="R6" s="11" t="s">
        <v>3</v>
      </c>
    </row>
    <row r="7" spans="1:20" ht="18">
      <c r="A7" s="6"/>
      <c r="B7" s="10"/>
      <c r="C7" s="12" t="s">
        <v>36</v>
      </c>
      <c r="F7" s="4" t="s">
        <v>37</v>
      </c>
      <c r="I7" s="12" t="s">
        <v>37</v>
      </c>
      <c r="R7" s="12" t="s">
        <v>4</v>
      </c>
      <c r="S7" s="6"/>
      <c r="T7" s="6"/>
    </row>
    <row r="8" spans="1:20" ht="18">
      <c r="A8" s="59"/>
      <c r="B8" s="10"/>
      <c r="C8" s="16" t="s">
        <v>19</v>
      </c>
      <c r="D8" s="17"/>
      <c r="E8" s="18"/>
      <c r="F8" s="12" t="s">
        <v>38</v>
      </c>
      <c r="G8" s="17"/>
      <c r="H8" s="9"/>
      <c r="I8" s="15" t="s">
        <v>39</v>
      </c>
      <c r="J8" s="17"/>
      <c r="K8" s="9"/>
      <c r="L8" s="6"/>
      <c r="M8" s="13"/>
      <c r="N8" s="6"/>
      <c r="O8" s="6"/>
      <c r="P8" s="13"/>
      <c r="Q8" s="19"/>
      <c r="R8" s="12" t="s">
        <v>8</v>
      </c>
      <c r="S8" s="13"/>
      <c r="T8" s="6"/>
    </row>
    <row r="9" spans="1:20" ht="18">
      <c r="A9" s="40"/>
      <c r="B9" s="10"/>
      <c r="C9" s="7" t="s">
        <v>5</v>
      </c>
      <c r="D9" s="17"/>
      <c r="E9" s="18"/>
      <c r="F9" s="20" t="s">
        <v>6</v>
      </c>
      <c r="G9" s="17"/>
      <c r="H9" s="9"/>
      <c r="I9" s="12" t="s">
        <v>12</v>
      </c>
      <c r="J9" s="17"/>
      <c r="K9" s="9"/>
      <c r="L9" s="15" t="s">
        <v>7</v>
      </c>
      <c r="M9" s="13"/>
      <c r="N9" s="6"/>
      <c r="O9" s="15" t="s">
        <v>33</v>
      </c>
      <c r="P9" s="13"/>
      <c r="Q9" s="9"/>
      <c r="R9" s="12" t="s">
        <v>14</v>
      </c>
      <c r="S9" s="13"/>
      <c r="T9" s="6"/>
    </row>
    <row r="10" spans="1:20" ht="18">
      <c r="A10" s="40"/>
      <c r="B10" s="10"/>
      <c r="C10" s="7" t="s">
        <v>10</v>
      </c>
      <c r="D10" s="17"/>
      <c r="E10" s="18"/>
      <c r="F10" s="21" t="s">
        <v>11</v>
      </c>
      <c r="G10" s="17"/>
      <c r="H10" s="9"/>
      <c r="I10" s="4" t="s">
        <v>44</v>
      </c>
      <c r="J10" s="17"/>
      <c r="K10" s="9"/>
      <c r="L10" s="15" t="s">
        <v>13</v>
      </c>
      <c r="M10" s="13"/>
      <c r="N10" s="6"/>
      <c r="O10" s="21" t="s">
        <v>46</v>
      </c>
      <c r="P10" s="13"/>
      <c r="Q10" s="6"/>
      <c r="R10" s="21" t="s">
        <v>40</v>
      </c>
      <c r="S10" s="13"/>
      <c r="T10" s="15" t="s">
        <v>15</v>
      </c>
    </row>
    <row r="11" spans="1:20" ht="18">
      <c r="A11" s="40"/>
      <c r="B11" s="12" t="s">
        <v>16</v>
      </c>
      <c r="C11" s="21" t="s">
        <v>17</v>
      </c>
      <c r="D11" s="22"/>
      <c r="E11" s="12" t="s">
        <v>16</v>
      </c>
      <c r="F11" s="23" t="s">
        <v>18</v>
      </c>
      <c r="G11" s="22"/>
      <c r="H11" s="12" t="s">
        <v>16</v>
      </c>
      <c r="I11" s="24" t="s">
        <v>19</v>
      </c>
      <c r="J11" s="17"/>
      <c r="K11" s="12" t="s">
        <v>16</v>
      </c>
      <c r="L11" s="15" t="s">
        <v>20</v>
      </c>
      <c r="M11" s="13"/>
      <c r="N11" s="12" t="s">
        <v>16</v>
      </c>
      <c r="O11" s="21" t="s">
        <v>9</v>
      </c>
      <c r="P11" s="13"/>
      <c r="Q11" s="12" t="s">
        <v>16</v>
      </c>
      <c r="R11" s="12" t="s">
        <v>21</v>
      </c>
      <c r="S11" s="13"/>
      <c r="T11" s="15" t="s">
        <v>22</v>
      </c>
    </row>
    <row r="12" spans="1:19" ht="18">
      <c r="A12" s="40"/>
      <c r="D12" s="22"/>
      <c r="G12" s="22"/>
      <c r="J12" s="17"/>
      <c r="M12" s="17"/>
      <c r="P12" s="17"/>
      <c r="S12" s="17"/>
    </row>
    <row r="13" spans="1:20" ht="18">
      <c r="A13" s="40"/>
      <c r="B13" s="15">
        <v>17</v>
      </c>
      <c r="C13" s="25">
        <v>34464905</v>
      </c>
      <c r="D13" s="22"/>
      <c r="E13" s="15">
        <v>17</v>
      </c>
      <c r="F13" s="25">
        <v>2166834</v>
      </c>
      <c r="G13" s="22"/>
      <c r="H13" s="15">
        <v>39</v>
      </c>
      <c r="I13" s="26">
        <v>0.233</v>
      </c>
      <c r="J13" s="17"/>
      <c r="K13" s="15">
        <v>33</v>
      </c>
      <c r="L13" s="26">
        <v>0.909</v>
      </c>
      <c r="M13" s="17"/>
      <c r="N13" s="15">
        <v>3</v>
      </c>
      <c r="O13" s="26">
        <v>0.044</v>
      </c>
      <c r="P13" s="17"/>
      <c r="Q13" s="15">
        <v>17</v>
      </c>
      <c r="R13" s="26">
        <v>0.043</v>
      </c>
      <c r="S13" s="17"/>
      <c r="T13" s="6" t="s">
        <v>24</v>
      </c>
    </row>
    <row r="14" spans="1:20" ht="18">
      <c r="A14" s="40"/>
      <c r="B14" s="15">
        <v>31</v>
      </c>
      <c r="C14" s="25">
        <v>20898404</v>
      </c>
      <c r="D14" s="22"/>
      <c r="E14" s="15">
        <v>31</v>
      </c>
      <c r="F14" s="25">
        <v>653666</v>
      </c>
      <c r="G14" s="22"/>
      <c r="H14" s="15">
        <v>17</v>
      </c>
      <c r="I14" s="26">
        <v>0.063</v>
      </c>
      <c r="J14" s="17">
        <v>6.3</v>
      </c>
      <c r="K14" s="15">
        <v>3</v>
      </c>
      <c r="L14" s="26">
        <v>0.9</v>
      </c>
      <c r="M14" s="17"/>
      <c r="N14" s="15">
        <v>17</v>
      </c>
      <c r="O14" s="26">
        <v>0.057</v>
      </c>
      <c r="P14" s="17"/>
      <c r="Q14" s="15">
        <v>3</v>
      </c>
      <c r="R14" s="26">
        <v>0.024</v>
      </c>
      <c r="S14" s="17"/>
      <c r="T14" s="6" t="s">
        <v>26</v>
      </c>
    </row>
    <row r="15" spans="1:20" ht="18">
      <c r="A15" s="40"/>
      <c r="B15" s="15">
        <v>20</v>
      </c>
      <c r="C15" s="25">
        <v>15296819</v>
      </c>
      <c r="D15" s="22"/>
      <c r="E15" s="15">
        <v>20</v>
      </c>
      <c r="F15" s="25">
        <v>409110</v>
      </c>
      <c r="G15" s="22"/>
      <c r="H15" s="15">
        <v>3</v>
      </c>
      <c r="I15" s="26">
        <v>0.033</v>
      </c>
      <c r="J15" s="17"/>
      <c r="K15" s="15">
        <v>17</v>
      </c>
      <c r="L15" s="26">
        <v>0.837</v>
      </c>
      <c r="M15" s="17"/>
      <c r="N15" s="15">
        <v>31</v>
      </c>
      <c r="O15" s="26">
        <v>0.155</v>
      </c>
      <c r="P15" s="17"/>
      <c r="Q15" s="15">
        <v>9</v>
      </c>
      <c r="R15" s="26">
        <v>0.012</v>
      </c>
      <c r="S15" s="17"/>
      <c r="T15" s="6" t="s">
        <v>25</v>
      </c>
    </row>
    <row r="16" spans="1:20" ht="18">
      <c r="A16" s="40"/>
      <c r="B16" s="15">
        <v>9</v>
      </c>
      <c r="C16" s="25">
        <v>13810646</v>
      </c>
      <c r="D16" s="22"/>
      <c r="E16" s="15">
        <v>9</v>
      </c>
      <c r="F16" s="25">
        <v>231780</v>
      </c>
      <c r="G16" s="22"/>
      <c r="H16" s="15">
        <v>31</v>
      </c>
      <c r="I16" s="26">
        <v>0.031</v>
      </c>
      <c r="J16" s="17"/>
      <c r="K16" s="15">
        <v>31</v>
      </c>
      <c r="L16" s="26">
        <v>0.814</v>
      </c>
      <c r="M16" s="17"/>
      <c r="N16" s="15">
        <v>39</v>
      </c>
      <c r="O16" s="26">
        <v>0.164</v>
      </c>
      <c r="P16" s="17"/>
      <c r="S16" s="17"/>
      <c r="T16" s="6" t="s">
        <v>28</v>
      </c>
    </row>
    <row r="17" spans="1:20" ht="18">
      <c r="A17" s="40"/>
      <c r="B17" s="15">
        <v>3</v>
      </c>
      <c r="C17" s="25">
        <v>2915804</v>
      </c>
      <c r="D17" s="22"/>
      <c r="E17" s="15">
        <v>3</v>
      </c>
      <c r="F17" s="25">
        <v>95885</v>
      </c>
      <c r="G17" s="22"/>
      <c r="H17" s="15">
        <v>20</v>
      </c>
      <c r="I17" s="26">
        <v>0.027</v>
      </c>
      <c r="J17" s="17"/>
      <c r="K17" s="15">
        <v>20</v>
      </c>
      <c r="L17" s="26">
        <v>0.738</v>
      </c>
      <c r="M17" s="17"/>
      <c r="N17" s="15">
        <v>20</v>
      </c>
      <c r="O17" s="26">
        <v>0.235</v>
      </c>
      <c r="P17" s="17"/>
      <c r="S17" s="17"/>
      <c r="T17" s="6" t="s">
        <v>23</v>
      </c>
    </row>
    <row r="18" spans="1:20" ht="18">
      <c r="A18" s="40"/>
      <c r="B18" s="15">
        <v>39</v>
      </c>
      <c r="C18" s="25">
        <v>332596</v>
      </c>
      <c r="D18" s="22"/>
      <c r="E18" s="15">
        <v>39</v>
      </c>
      <c r="F18" s="25">
        <v>77590</v>
      </c>
      <c r="G18" s="22"/>
      <c r="H18" s="15">
        <v>9</v>
      </c>
      <c r="I18" s="26">
        <v>0.017</v>
      </c>
      <c r="J18" s="17"/>
      <c r="K18" s="15">
        <v>9</v>
      </c>
      <c r="L18" s="26">
        <v>0.734</v>
      </c>
      <c r="M18" s="17"/>
      <c r="N18" s="15">
        <v>9</v>
      </c>
      <c r="O18" s="26">
        <v>0.238</v>
      </c>
      <c r="P18" s="17"/>
      <c r="S18" s="17"/>
      <c r="T18" s="6" t="s">
        <v>34</v>
      </c>
    </row>
    <row r="19" spans="1:20" ht="18">
      <c r="A19" s="40"/>
      <c r="B19" s="15">
        <v>33</v>
      </c>
      <c r="C19" s="25">
        <v>155723</v>
      </c>
      <c r="D19" s="22"/>
      <c r="E19" s="15">
        <v>33</v>
      </c>
      <c r="F19" s="25">
        <v>-29754</v>
      </c>
      <c r="G19" s="22"/>
      <c r="H19" s="15">
        <v>33</v>
      </c>
      <c r="I19" s="26">
        <v>-0.191</v>
      </c>
      <c r="J19" s="17"/>
      <c r="K19" s="15">
        <v>39</v>
      </c>
      <c r="L19" s="26">
        <v>0.603</v>
      </c>
      <c r="M19" s="17"/>
      <c r="N19" s="15">
        <v>33</v>
      </c>
      <c r="O19" s="26">
        <v>0.282</v>
      </c>
      <c r="P19" s="17"/>
      <c r="S19" s="17"/>
      <c r="T19" s="6" t="s">
        <v>35</v>
      </c>
    </row>
    <row r="20" spans="1:20" ht="6.75" customHeight="1">
      <c r="A20" s="60"/>
      <c r="T20" s="6"/>
    </row>
    <row r="21" spans="1:20" ht="18" customHeight="1">
      <c r="A21" s="60"/>
      <c r="B21" s="12" t="s">
        <v>0</v>
      </c>
      <c r="C21" s="27">
        <f>SUM(C13:C19)</f>
        <v>87874897</v>
      </c>
      <c r="E21" s="12" t="s">
        <v>0</v>
      </c>
      <c r="F21" s="27">
        <f>SUM(F13:F19)</f>
        <v>3605111</v>
      </c>
      <c r="H21" s="12" t="s">
        <v>45</v>
      </c>
      <c r="I21" s="28">
        <f>+F21/C21</f>
        <v>0.04102549332148862</v>
      </c>
      <c r="T21" s="6"/>
    </row>
    <row r="22" spans="1:20" ht="18">
      <c r="A22" s="60"/>
      <c r="B22" s="12" t="s">
        <v>29</v>
      </c>
      <c r="C22" s="27">
        <f>+C16</f>
        <v>13810646</v>
      </c>
      <c r="E22" s="12" t="s">
        <v>29</v>
      </c>
      <c r="F22" s="27">
        <f>+F16</f>
        <v>231780</v>
      </c>
      <c r="H22" s="12" t="s">
        <v>29</v>
      </c>
      <c r="I22" s="28">
        <f>+I16</f>
        <v>0.031</v>
      </c>
      <c r="K22" s="12" t="s">
        <v>29</v>
      </c>
      <c r="L22" s="28">
        <f>+L16</f>
        <v>0.814</v>
      </c>
      <c r="N22" s="12" t="s">
        <v>29</v>
      </c>
      <c r="O22" s="28">
        <f>+O16</f>
        <v>0.164</v>
      </c>
      <c r="Q22" s="12" t="s">
        <v>29</v>
      </c>
      <c r="R22" s="28">
        <f>+R14</f>
        <v>0.024</v>
      </c>
      <c r="S22" s="28"/>
      <c r="T22" s="6"/>
    </row>
    <row r="23" spans="1:15" ht="18">
      <c r="A23" s="60"/>
      <c r="B23" s="12" t="s">
        <v>30</v>
      </c>
      <c r="C23" s="27">
        <f>SUM(C13:C19)/7</f>
        <v>12553556.714285715</v>
      </c>
      <c r="E23" s="12" t="s">
        <v>30</v>
      </c>
      <c r="F23" s="27">
        <f>SUM(F13:F19)/7</f>
        <v>515015.85714285716</v>
      </c>
      <c r="H23" s="12"/>
      <c r="I23" s="28"/>
      <c r="K23" s="12"/>
      <c r="L23" s="28"/>
      <c r="N23" s="12"/>
      <c r="O23" s="28"/>
    </row>
    <row r="24" spans="1:12" ht="18.75">
      <c r="A24" s="60"/>
      <c r="C24" s="29"/>
      <c r="E24" s="12"/>
      <c r="F24" s="29"/>
      <c r="H24" s="12"/>
      <c r="I24" s="30"/>
      <c r="L24" s="28"/>
    </row>
    <row r="25" spans="1:12" ht="18">
      <c r="A25" s="60"/>
      <c r="E25" s="15"/>
      <c r="F25" s="25"/>
      <c r="H25" s="15"/>
      <c r="I25" s="26"/>
      <c r="K25" s="15"/>
      <c r="L25" s="26"/>
    </row>
    <row r="26" spans="1:12" s="32" customFormat="1" ht="18.75" thickBot="1">
      <c r="A26" s="61"/>
      <c r="E26" s="31"/>
      <c r="F26" s="33"/>
      <c r="H26" s="31"/>
      <c r="I26" s="34"/>
      <c r="K26" s="31"/>
      <c r="L26" s="34"/>
    </row>
    <row r="27" spans="1:19" ht="18">
      <c r="A27" s="5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8">
      <c r="A28" s="59"/>
      <c r="B28" s="7"/>
      <c r="D28" s="6"/>
      <c r="E28" s="8" t="s">
        <v>1</v>
      </c>
      <c r="F28" s="6"/>
      <c r="G28" s="6"/>
      <c r="H28" s="6"/>
      <c r="I28" s="6"/>
      <c r="J28" s="9"/>
      <c r="K28" s="9"/>
      <c r="L28" s="9"/>
      <c r="M28" s="9"/>
      <c r="N28" s="6"/>
      <c r="O28" s="6"/>
      <c r="P28" s="6"/>
      <c r="Q28" s="6"/>
      <c r="R28" s="6"/>
      <c r="S28" s="6"/>
    </row>
    <row r="29" spans="1:19" ht="18">
      <c r="A29" s="59"/>
      <c r="B29" s="10"/>
      <c r="D29" s="6"/>
      <c r="E29" s="9"/>
      <c r="F29" s="9" t="s">
        <v>42</v>
      </c>
      <c r="G29" s="6"/>
      <c r="H29" s="6"/>
      <c r="I29" s="6"/>
      <c r="J29" s="9"/>
      <c r="K29" s="9"/>
      <c r="L29" s="9"/>
      <c r="M29" s="9"/>
      <c r="N29" s="6"/>
      <c r="O29" s="6"/>
      <c r="P29" s="6"/>
      <c r="Q29" s="6"/>
      <c r="R29" s="6"/>
      <c r="S29" s="6"/>
    </row>
    <row r="30" spans="1:20" ht="18">
      <c r="A30" s="59" t="s">
        <v>2</v>
      </c>
      <c r="B30" s="10"/>
      <c r="C30" s="9"/>
      <c r="D30" s="6"/>
      <c r="E30" s="6"/>
      <c r="F30" s="6"/>
      <c r="G30" s="6"/>
      <c r="H30" s="6"/>
      <c r="I30" s="6"/>
      <c r="J30" s="9"/>
      <c r="K30" s="9"/>
      <c r="L30" s="9"/>
      <c r="M30" s="9"/>
      <c r="N30" s="6"/>
      <c r="O30" s="6"/>
      <c r="P30" s="6"/>
      <c r="Q30" s="6"/>
      <c r="R30" s="6"/>
      <c r="S30" s="6"/>
      <c r="T30" s="6"/>
    </row>
    <row r="31" spans="1:20" ht="18">
      <c r="A31" s="59"/>
      <c r="B31" s="10"/>
      <c r="C31" s="9"/>
      <c r="D31" s="6"/>
      <c r="E31" s="6"/>
      <c r="F31" s="6"/>
      <c r="G31" s="6"/>
      <c r="H31" s="6"/>
      <c r="I31" s="6"/>
      <c r="J31" s="9"/>
      <c r="K31" s="9"/>
      <c r="L31" s="9"/>
      <c r="M31" s="9"/>
      <c r="N31" s="6"/>
      <c r="O31" s="6"/>
      <c r="P31" s="6"/>
      <c r="Q31" s="6"/>
      <c r="R31" s="6"/>
      <c r="S31" s="6"/>
      <c r="T31" s="6"/>
    </row>
    <row r="32" spans="1:20" ht="20.25">
      <c r="A32" s="59"/>
      <c r="B32" s="7"/>
      <c r="C32" s="11" t="s">
        <v>3</v>
      </c>
      <c r="D32" s="9"/>
      <c r="E32" s="9"/>
      <c r="F32" s="11" t="s">
        <v>3</v>
      </c>
      <c r="G32" s="9"/>
      <c r="H32" s="9"/>
      <c r="I32" s="11" t="s">
        <v>3</v>
      </c>
      <c r="J32" s="9"/>
      <c r="K32" s="9"/>
      <c r="L32" s="11" t="s">
        <v>3</v>
      </c>
      <c r="M32" s="9"/>
      <c r="N32" s="6"/>
      <c r="O32" s="11" t="s">
        <v>3</v>
      </c>
      <c r="P32" s="9"/>
      <c r="Q32" s="6"/>
      <c r="R32" s="11" t="s">
        <v>3</v>
      </c>
      <c r="S32" s="6"/>
      <c r="T32" s="6"/>
    </row>
    <row r="33" spans="1:20" ht="18">
      <c r="A33" s="59"/>
      <c r="B33" s="10"/>
      <c r="C33" s="12" t="s">
        <v>36</v>
      </c>
      <c r="F33" s="4" t="s">
        <v>37</v>
      </c>
      <c r="R33" s="12" t="s">
        <v>4</v>
      </c>
      <c r="S33" s="6"/>
      <c r="T33" s="6"/>
    </row>
    <row r="34" spans="1:20" ht="18">
      <c r="A34" s="59"/>
      <c r="B34" s="10"/>
      <c r="C34" s="16" t="s">
        <v>19</v>
      </c>
      <c r="D34" s="17"/>
      <c r="E34" s="18"/>
      <c r="F34" s="12" t="s">
        <v>38</v>
      </c>
      <c r="G34" s="17"/>
      <c r="H34" s="1"/>
      <c r="I34" s="12" t="s">
        <v>37</v>
      </c>
      <c r="J34" s="17"/>
      <c r="K34" s="9"/>
      <c r="L34" s="6"/>
      <c r="M34" s="13"/>
      <c r="N34" s="6"/>
      <c r="O34" s="6"/>
      <c r="P34" s="13"/>
      <c r="Q34" s="19"/>
      <c r="R34" s="12" t="s">
        <v>8</v>
      </c>
      <c r="S34" s="13"/>
      <c r="T34" s="6"/>
    </row>
    <row r="35" spans="1:20" ht="18">
      <c r="A35" s="40"/>
      <c r="B35" s="10"/>
      <c r="C35" s="7" t="s">
        <v>5</v>
      </c>
      <c r="D35" s="17"/>
      <c r="E35" s="18"/>
      <c r="F35" s="20" t="s">
        <v>6</v>
      </c>
      <c r="G35" s="17"/>
      <c r="H35" s="9"/>
      <c r="I35" s="15" t="s">
        <v>39</v>
      </c>
      <c r="J35" s="17"/>
      <c r="K35" s="9"/>
      <c r="L35" s="15" t="s">
        <v>7</v>
      </c>
      <c r="M35" s="13"/>
      <c r="N35" s="6"/>
      <c r="O35" s="6"/>
      <c r="P35" s="13"/>
      <c r="Q35" s="9"/>
      <c r="R35" s="12" t="s">
        <v>14</v>
      </c>
      <c r="S35" s="13"/>
      <c r="T35" s="6"/>
    </row>
    <row r="36" spans="1:20" ht="18">
      <c r="A36" s="40"/>
      <c r="B36" s="10"/>
      <c r="C36" s="7" t="s">
        <v>10</v>
      </c>
      <c r="D36" s="17"/>
      <c r="E36" s="18"/>
      <c r="F36" s="21" t="s">
        <v>11</v>
      </c>
      <c r="G36" s="17"/>
      <c r="H36" s="9"/>
      <c r="I36" s="12" t="s">
        <v>12</v>
      </c>
      <c r="J36" s="17"/>
      <c r="K36" s="9"/>
      <c r="L36" s="15" t="s">
        <v>13</v>
      </c>
      <c r="M36" s="13"/>
      <c r="N36" s="6"/>
      <c r="O36" s="15" t="s">
        <v>33</v>
      </c>
      <c r="P36" s="13"/>
      <c r="Q36" s="6"/>
      <c r="R36" s="21" t="s">
        <v>40</v>
      </c>
      <c r="S36" s="13"/>
      <c r="T36" s="15" t="s">
        <v>15</v>
      </c>
    </row>
    <row r="37" spans="1:20" ht="18">
      <c r="A37" s="40"/>
      <c r="B37" s="12" t="s">
        <v>16</v>
      </c>
      <c r="C37" s="21" t="s">
        <v>17</v>
      </c>
      <c r="D37" s="22"/>
      <c r="E37" s="8" t="s">
        <v>16</v>
      </c>
      <c r="F37" s="23" t="s">
        <v>18</v>
      </c>
      <c r="G37" s="22"/>
      <c r="H37" s="12" t="s">
        <v>16</v>
      </c>
      <c r="I37" s="24" t="s">
        <v>19</v>
      </c>
      <c r="J37" s="17"/>
      <c r="K37" s="12" t="s">
        <v>16</v>
      </c>
      <c r="L37" s="15" t="s">
        <v>20</v>
      </c>
      <c r="M37" s="13"/>
      <c r="N37" s="12" t="s">
        <v>16</v>
      </c>
      <c r="O37" s="21" t="s">
        <v>9</v>
      </c>
      <c r="P37" s="13"/>
      <c r="Q37" s="12" t="s">
        <v>16</v>
      </c>
      <c r="R37" s="12" t="s">
        <v>21</v>
      </c>
      <c r="S37" s="13"/>
      <c r="T37" s="15" t="s">
        <v>22</v>
      </c>
    </row>
    <row r="38" spans="1:20" ht="18">
      <c r="A38" s="59"/>
      <c r="B38" s="19"/>
      <c r="C38" s="19"/>
      <c r="D38" s="22"/>
      <c r="E38" s="35"/>
      <c r="F38" s="36"/>
      <c r="G38" s="22"/>
      <c r="H38" s="37"/>
      <c r="I38" s="38"/>
      <c r="J38" s="17"/>
      <c r="K38" s="37"/>
      <c r="L38" s="6"/>
      <c r="M38" s="13"/>
      <c r="N38" s="6"/>
      <c r="O38" s="6"/>
      <c r="P38" s="13"/>
      <c r="Q38" s="9"/>
      <c r="R38" s="6"/>
      <c r="S38" s="13"/>
      <c r="T38" s="6"/>
    </row>
    <row r="39" spans="1:20" ht="18">
      <c r="A39" s="14"/>
      <c r="B39" s="15">
        <v>17</v>
      </c>
      <c r="C39" s="39">
        <v>28827711</v>
      </c>
      <c r="D39" s="22"/>
      <c r="E39" s="40">
        <v>17</v>
      </c>
      <c r="F39" s="41">
        <v>1631962</v>
      </c>
      <c r="G39" s="22"/>
      <c r="H39" s="42">
        <v>36</v>
      </c>
      <c r="I39" s="43">
        <v>0.066</v>
      </c>
      <c r="J39" s="17"/>
      <c r="K39" s="24">
        <v>3</v>
      </c>
      <c r="L39" s="44">
        <v>0.9</v>
      </c>
      <c r="M39" s="13"/>
      <c r="N39" s="15">
        <v>3</v>
      </c>
      <c r="O39" s="44">
        <v>0.027</v>
      </c>
      <c r="P39" s="13"/>
      <c r="Q39" s="15">
        <v>17</v>
      </c>
      <c r="R39" s="45">
        <v>0.038</v>
      </c>
      <c r="S39" s="13"/>
      <c r="T39" s="6" t="s">
        <v>24</v>
      </c>
    </row>
    <row r="40" spans="1:20" ht="18">
      <c r="A40" s="14"/>
      <c r="B40" s="15">
        <v>20</v>
      </c>
      <c r="C40" s="39">
        <v>14314617</v>
      </c>
      <c r="D40" s="22"/>
      <c r="E40" s="40">
        <v>31</v>
      </c>
      <c r="F40" s="41">
        <v>696238</v>
      </c>
      <c r="G40" s="22"/>
      <c r="H40" s="42">
        <v>17</v>
      </c>
      <c r="I40" s="43">
        <v>0.057</v>
      </c>
      <c r="J40" s="17"/>
      <c r="K40" s="24">
        <v>17</v>
      </c>
      <c r="L40" s="44">
        <v>0.862</v>
      </c>
      <c r="M40" s="13"/>
      <c r="N40" s="15">
        <v>17</v>
      </c>
      <c r="O40" s="44">
        <v>0.043</v>
      </c>
      <c r="P40" s="13"/>
      <c r="Q40" s="12">
        <v>3</v>
      </c>
      <c r="R40" s="45">
        <v>0.029</v>
      </c>
      <c r="S40" s="13"/>
      <c r="T40" s="6" t="s">
        <v>26</v>
      </c>
    </row>
    <row r="41" spans="1:20" ht="18">
      <c r="A41" s="14"/>
      <c r="B41" s="15">
        <v>31</v>
      </c>
      <c r="C41" s="39">
        <v>13505049</v>
      </c>
      <c r="D41" s="22"/>
      <c r="E41" s="40">
        <v>36</v>
      </c>
      <c r="F41" s="41">
        <v>695642</v>
      </c>
      <c r="G41" s="22"/>
      <c r="H41" s="42">
        <v>31</v>
      </c>
      <c r="I41" s="43">
        <v>0.052</v>
      </c>
      <c r="J41" s="17"/>
      <c r="K41" s="46">
        <v>31</v>
      </c>
      <c r="L41" s="44">
        <v>0.799</v>
      </c>
      <c r="M41" s="13"/>
      <c r="N41" s="15">
        <v>31</v>
      </c>
      <c r="O41" s="44">
        <v>0.149</v>
      </c>
      <c r="P41" s="13"/>
      <c r="Q41" s="21">
        <v>9</v>
      </c>
      <c r="R41" s="45">
        <v>0.001</v>
      </c>
      <c r="S41" s="13"/>
      <c r="T41" s="6" t="s">
        <v>25</v>
      </c>
    </row>
    <row r="42" spans="1:20" ht="18">
      <c r="A42" s="14"/>
      <c r="B42" s="12">
        <v>9</v>
      </c>
      <c r="C42" s="47">
        <v>11999645</v>
      </c>
      <c r="D42" s="22"/>
      <c r="E42" s="46">
        <v>3</v>
      </c>
      <c r="F42" s="36">
        <v>106400</v>
      </c>
      <c r="G42" s="22"/>
      <c r="H42" s="42">
        <v>3</v>
      </c>
      <c r="I42" s="43">
        <v>0.044</v>
      </c>
      <c r="J42" s="17"/>
      <c r="K42" s="24">
        <v>20</v>
      </c>
      <c r="L42" s="44">
        <v>0.782</v>
      </c>
      <c r="M42" s="13"/>
      <c r="N42" s="15">
        <v>9</v>
      </c>
      <c r="O42" s="44">
        <v>0.235</v>
      </c>
      <c r="P42" s="13"/>
      <c r="Q42" s="5"/>
      <c r="R42" s="48"/>
      <c r="S42" s="13"/>
      <c r="T42" s="6" t="s">
        <v>28</v>
      </c>
    </row>
    <row r="43" spans="1:20" ht="18">
      <c r="A43" s="14"/>
      <c r="B43" s="12">
        <v>36</v>
      </c>
      <c r="C43" s="47">
        <v>10495743</v>
      </c>
      <c r="D43" s="49"/>
      <c r="E43" s="46">
        <v>9</v>
      </c>
      <c r="F43" s="36">
        <v>-15089</v>
      </c>
      <c r="G43" s="49"/>
      <c r="H43" s="42">
        <v>9</v>
      </c>
      <c r="I43" s="43">
        <v>-0.001</v>
      </c>
      <c r="J43" s="49"/>
      <c r="K43" s="12">
        <v>9</v>
      </c>
      <c r="L43" s="44">
        <v>0.765</v>
      </c>
      <c r="M43" s="13"/>
      <c r="N43" s="15">
        <v>36</v>
      </c>
      <c r="O43" s="44">
        <v>0.251</v>
      </c>
      <c r="P43" s="13"/>
      <c r="Q43" s="5"/>
      <c r="R43" s="48"/>
      <c r="S43" s="13"/>
      <c r="T43" s="6" t="s">
        <v>23</v>
      </c>
    </row>
    <row r="44" spans="1:20" ht="18">
      <c r="A44" s="14"/>
      <c r="B44" s="12">
        <v>3</v>
      </c>
      <c r="C44" s="50">
        <v>2433496</v>
      </c>
      <c r="D44" s="17"/>
      <c r="E44" s="46">
        <v>20</v>
      </c>
      <c r="F44" s="36">
        <v>-1118971</v>
      </c>
      <c r="G44" s="17"/>
      <c r="H44" s="42">
        <v>20</v>
      </c>
      <c r="I44" s="43">
        <v>-0.078</v>
      </c>
      <c r="J44" s="17"/>
      <c r="K44" s="24">
        <v>36</v>
      </c>
      <c r="L44" s="44">
        <v>0.683</v>
      </c>
      <c r="M44" s="13"/>
      <c r="N44" s="15">
        <v>20</v>
      </c>
      <c r="O44" s="44">
        <v>0.296</v>
      </c>
      <c r="P44" s="13"/>
      <c r="Q44" s="5"/>
      <c r="R44" s="48"/>
      <c r="S44" s="13"/>
      <c r="T44" s="6" t="s">
        <v>27</v>
      </c>
    </row>
    <row r="45" spans="1:20" ht="9.75" customHeight="1">
      <c r="A45" s="14"/>
      <c r="B45" s="6"/>
      <c r="C45" s="6"/>
      <c r="D45" s="22"/>
      <c r="E45" s="6"/>
      <c r="F45" s="6"/>
      <c r="G45" s="22"/>
      <c r="H45" s="6"/>
      <c r="I45" s="6"/>
      <c r="J45" s="17"/>
      <c r="K45" s="6"/>
      <c r="L45" s="6"/>
      <c r="M45" s="13"/>
      <c r="N45" s="6"/>
      <c r="O45" s="6"/>
      <c r="P45" s="13"/>
      <c r="Q45" s="5"/>
      <c r="R45" s="48"/>
      <c r="S45" s="13"/>
      <c r="T45" s="6"/>
    </row>
    <row r="46" spans="1:20" ht="18">
      <c r="A46" s="14"/>
      <c r="B46" s="12" t="s">
        <v>0</v>
      </c>
      <c r="C46" s="27">
        <f>SUM(C39:C44)</f>
        <v>81576261</v>
      </c>
      <c r="D46" s="22"/>
      <c r="E46" s="12" t="s">
        <v>0</v>
      </c>
      <c r="F46" s="27">
        <f>SUM(F39:F44)</f>
        <v>1996182</v>
      </c>
      <c r="G46" s="22"/>
      <c r="H46" s="12" t="s">
        <v>45</v>
      </c>
      <c r="I46" s="28">
        <f>+F46/C46</f>
        <v>0.02447013353553922</v>
      </c>
      <c r="J46" s="17"/>
      <c r="K46" s="6"/>
      <c r="L46" s="6"/>
      <c r="M46" s="13"/>
      <c r="N46" s="6"/>
      <c r="O46" s="6"/>
      <c r="P46" s="13"/>
      <c r="Q46" s="5"/>
      <c r="R46" s="48"/>
      <c r="S46" s="13"/>
      <c r="T46" s="6"/>
    </row>
    <row r="47" spans="1:20" ht="18">
      <c r="A47" s="14"/>
      <c r="B47" s="12" t="s">
        <v>29</v>
      </c>
      <c r="C47" s="27">
        <f>(+C41+C42)/2</f>
        <v>12752347</v>
      </c>
      <c r="D47" s="22"/>
      <c r="E47" s="12" t="s">
        <v>29</v>
      </c>
      <c r="F47" s="27">
        <f>(+F41+F42)/2</f>
        <v>401021</v>
      </c>
      <c r="G47" s="22"/>
      <c r="H47" s="12" t="s">
        <v>29</v>
      </c>
      <c r="I47" s="28">
        <f>+(I41+I42)/2</f>
        <v>0.048</v>
      </c>
      <c r="J47" s="17"/>
      <c r="K47" s="12" t="s">
        <v>29</v>
      </c>
      <c r="L47" s="28">
        <f>(+L41+L42)/2</f>
        <v>0.7905</v>
      </c>
      <c r="M47" s="13"/>
      <c r="N47" s="12" t="s">
        <v>29</v>
      </c>
      <c r="O47" s="28">
        <f>(+O41+O42)/2</f>
        <v>0.192</v>
      </c>
      <c r="P47" s="13"/>
      <c r="Q47" s="12" t="s">
        <v>29</v>
      </c>
      <c r="R47" s="28">
        <f>+R40</f>
        <v>0.029</v>
      </c>
      <c r="S47" s="13"/>
      <c r="T47" s="6"/>
    </row>
    <row r="48" spans="1:20" ht="18">
      <c r="A48" s="14"/>
      <c r="B48" s="12" t="s">
        <v>30</v>
      </c>
      <c r="C48" s="27">
        <f>SUM(C39:C44)/6</f>
        <v>13596043.5</v>
      </c>
      <c r="D48" s="22"/>
      <c r="E48" s="12" t="s">
        <v>30</v>
      </c>
      <c r="F48" s="27">
        <f>SUM(F39:F44)/6</f>
        <v>332697</v>
      </c>
      <c r="G48" s="22"/>
      <c r="H48" s="27"/>
      <c r="I48" s="27"/>
      <c r="J48" s="17"/>
      <c r="K48" s="12"/>
      <c r="L48" s="28"/>
      <c r="M48" s="13"/>
      <c r="N48" s="12"/>
      <c r="O48" s="28"/>
      <c r="P48" s="13"/>
      <c r="Q48" s="12"/>
      <c r="R48" s="51"/>
      <c r="S48" s="13"/>
      <c r="T48" s="6"/>
    </row>
    <row r="49" spans="1:20" ht="18.75">
      <c r="A49" s="59"/>
      <c r="B49" s="19"/>
      <c r="C49" s="29"/>
      <c r="E49" s="12"/>
      <c r="F49" s="29"/>
      <c r="G49" s="36"/>
      <c r="H49" s="52"/>
      <c r="I49" s="30"/>
      <c r="J49" s="9"/>
      <c r="K49" s="38"/>
      <c r="L49" s="6"/>
      <c r="M49" s="6"/>
      <c r="N49" s="6"/>
      <c r="O49" s="6"/>
      <c r="P49" s="6"/>
      <c r="Q49" s="6"/>
      <c r="R49" s="6"/>
      <c r="S49" s="6"/>
      <c r="T49" s="6"/>
    </row>
    <row r="50" spans="1:20" ht="18">
      <c r="A50" s="59"/>
      <c r="B50" s="19"/>
      <c r="C50" s="53"/>
      <c r="D50" s="36"/>
      <c r="G50" s="36"/>
      <c r="H50" s="37"/>
      <c r="I50" s="38"/>
      <c r="J50" s="9"/>
      <c r="K50" s="38"/>
      <c r="L50" s="6"/>
      <c r="M50" s="6"/>
      <c r="N50" s="6"/>
      <c r="O50" s="6"/>
      <c r="P50" s="6"/>
      <c r="Q50" s="6"/>
      <c r="R50" s="6"/>
      <c r="S50" s="6"/>
      <c r="T50" s="6"/>
    </row>
    <row r="51" spans="1:20" ht="18.75">
      <c r="A51" s="59"/>
      <c r="B51" s="19"/>
      <c r="C51" s="53"/>
      <c r="D51" s="36"/>
      <c r="E51" s="36" t="s">
        <v>31</v>
      </c>
      <c r="F51" s="36"/>
      <c r="G51" s="36"/>
      <c r="H51" s="37"/>
      <c r="I51" s="38"/>
      <c r="J51" s="9"/>
      <c r="K51" s="38"/>
      <c r="L51" s="54"/>
      <c r="M51" s="6"/>
      <c r="N51" s="6"/>
      <c r="O51" s="6"/>
      <c r="P51" s="6"/>
      <c r="Q51" s="6"/>
      <c r="R51" s="6"/>
      <c r="S51" s="6"/>
      <c r="T51" s="6"/>
    </row>
    <row r="52" spans="1:35" ht="18">
      <c r="A52" s="18"/>
      <c r="B52" s="9"/>
      <c r="C52" s="9"/>
      <c r="D52" s="9"/>
      <c r="E52" s="36" t="s">
        <v>32</v>
      </c>
      <c r="F52" s="36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22" ht="18.75" thickBot="1">
      <c r="A53" s="62"/>
      <c r="B53" s="58"/>
      <c r="C53" s="58"/>
      <c r="D53" s="58"/>
      <c r="E53" s="58"/>
      <c r="F53" s="58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ht="18">
      <c r="A54" s="60"/>
    </row>
    <row r="55" ht="18">
      <c r="A55" s="60"/>
    </row>
    <row r="56" ht="18">
      <c r="A56" s="60"/>
    </row>
    <row r="57" ht="18">
      <c r="A57" s="60"/>
    </row>
    <row r="58" ht="18">
      <c r="A58" s="60"/>
    </row>
    <row r="59" spans="1:3" ht="18">
      <c r="A59" s="63"/>
      <c r="B59" s="4"/>
      <c r="C59" s="4"/>
    </row>
    <row r="60" ht="18">
      <c r="A60" s="60"/>
    </row>
    <row r="61" ht="18">
      <c r="A61" s="60"/>
    </row>
    <row r="62" ht="18">
      <c r="A62" s="60"/>
    </row>
    <row r="63" ht="18">
      <c r="A63" s="60"/>
    </row>
    <row r="64" ht="18">
      <c r="A64" s="60"/>
    </row>
    <row r="65" ht="18">
      <c r="A65" s="60"/>
    </row>
    <row r="66" ht="18">
      <c r="A66" s="60"/>
    </row>
    <row r="67" ht="18">
      <c r="A67" s="60"/>
    </row>
    <row r="68" ht="18">
      <c r="A68" s="60"/>
    </row>
    <row r="69" ht="18">
      <c r="A69" s="60"/>
    </row>
    <row r="70" ht="18">
      <c r="A70" s="60"/>
    </row>
  </sheetData>
  <printOptions gridLines="1"/>
  <pageMargins left="0.75" right="0.75" top="1" bottom="1" header="0.5" footer="0.5"/>
  <pageSetup fitToHeight="1" fitToWidth="1" horizontalDpi="600" verticalDpi="600" orientation="landscape" scale="51" r:id="rId1"/>
  <headerFooter alignWithMargins="0">
    <oddFooter>&amp;LPrepared by Ted Johnson
DMAP-DSU on 2/18/2011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workbookViewId="0" topLeftCell="A1">
      <selection activeCell="A6" sqref="A6"/>
    </sheetView>
  </sheetViews>
  <sheetFormatPr defaultColWidth="9.140625" defaultRowHeight="12.75"/>
  <cols>
    <col min="1" max="1" width="29.421875" style="3" customWidth="1"/>
    <col min="2" max="2" width="25.57421875" style="3" customWidth="1"/>
    <col min="3" max="3" width="1.421875" style="3" customWidth="1"/>
    <col min="4" max="4" width="19.7109375" style="3" customWidth="1"/>
    <col min="5" max="5" width="1.421875" style="3" customWidth="1"/>
    <col min="6" max="6" width="19.7109375" style="3" customWidth="1"/>
    <col min="7" max="7" width="1.421875" style="3" customWidth="1"/>
    <col min="8" max="8" width="20.140625" style="3" customWidth="1"/>
    <col min="9" max="9" width="1.421875" style="3" customWidth="1"/>
    <col min="10" max="10" width="20.8515625" style="3" customWidth="1"/>
    <col min="11" max="11" width="1.421875" style="3" customWidth="1"/>
    <col min="12" max="12" width="22.57421875" style="3" customWidth="1"/>
    <col min="13" max="13" width="1.421875" style="3" customWidth="1"/>
    <col min="14" max="14" width="15.57421875" style="3" customWidth="1"/>
    <col min="15" max="16384" width="9.140625" style="3" customWidth="1"/>
  </cols>
  <sheetData>
    <row r="1" ht="18">
      <c r="A1" s="6" t="s">
        <v>43</v>
      </c>
    </row>
    <row r="2" spans="3:14" ht="18">
      <c r="C2" s="6"/>
      <c r="D2" s="8" t="s">
        <v>1</v>
      </c>
      <c r="E2" s="6"/>
      <c r="F2" s="6"/>
      <c r="G2" s="9"/>
      <c r="H2" s="9"/>
      <c r="I2" s="9"/>
      <c r="J2" s="6"/>
      <c r="K2" s="6"/>
      <c r="L2" s="6"/>
      <c r="M2" s="6"/>
      <c r="N2" s="6"/>
    </row>
    <row r="3" spans="3:14" ht="18">
      <c r="C3" s="6"/>
      <c r="D3" s="6"/>
      <c r="E3" s="9" t="s">
        <v>41</v>
      </c>
      <c r="F3" s="6"/>
      <c r="G3" s="9"/>
      <c r="H3" s="9"/>
      <c r="I3" s="9"/>
      <c r="J3" s="6"/>
      <c r="K3" s="6"/>
      <c r="L3" s="6"/>
      <c r="M3" s="6"/>
      <c r="N3" s="6"/>
    </row>
    <row r="4" spans="2:14" ht="18">
      <c r="B4" s="6" t="s">
        <v>2</v>
      </c>
      <c r="C4" s="6"/>
      <c r="D4" s="6"/>
      <c r="E4" s="6"/>
      <c r="F4" s="6"/>
      <c r="G4" s="9"/>
      <c r="H4" s="9"/>
      <c r="I4" s="9"/>
      <c r="J4" s="6"/>
      <c r="K4" s="6"/>
      <c r="L4" s="6"/>
      <c r="M4" s="6"/>
      <c r="N4" s="6"/>
    </row>
    <row r="5" spans="2:14" ht="18">
      <c r="B5" s="9"/>
      <c r="C5" s="6"/>
      <c r="D5" s="6"/>
      <c r="E5" s="6"/>
      <c r="F5" s="6"/>
      <c r="G5" s="9"/>
      <c r="H5" s="9"/>
      <c r="I5" s="9"/>
      <c r="J5" s="6"/>
      <c r="K5" s="6"/>
      <c r="L5" s="6"/>
      <c r="M5" s="6"/>
      <c r="N5" s="6"/>
    </row>
    <row r="6" spans="2:13" ht="20.25">
      <c r="B6" s="11" t="s">
        <v>3</v>
      </c>
      <c r="C6" s="17"/>
      <c r="D6" s="11" t="s">
        <v>3</v>
      </c>
      <c r="E6" s="17"/>
      <c r="F6" s="11" t="s">
        <v>3</v>
      </c>
      <c r="G6" s="17"/>
      <c r="H6" s="11" t="s">
        <v>3</v>
      </c>
      <c r="I6" s="17"/>
      <c r="J6" s="11" t="s">
        <v>3</v>
      </c>
      <c r="K6" s="17"/>
      <c r="L6" s="11" t="s">
        <v>3</v>
      </c>
      <c r="M6" s="66"/>
    </row>
    <row r="7" spans="2:14" ht="18">
      <c r="B7" s="12" t="s">
        <v>36</v>
      </c>
      <c r="C7" s="66"/>
      <c r="D7" s="4" t="s">
        <v>37</v>
      </c>
      <c r="E7" s="66"/>
      <c r="G7" s="66"/>
      <c r="I7" s="66"/>
      <c r="K7" s="66"/>
      <c r="L7" s="12" t="s">
        <v>4</v>
      </c>
      <c r="M7" s="13"/>
      <c r="N7" s="6"/>
    </row>
    <row r="8" spans="2:14" ht="18">
      <c r="B8" s="16" t="s">
        <v>19</v>
      </c>
      <c r="C8" s="17"/>
      <c r="D8" s="12" t="s">
        <v>38</v>
      </c>
      <c r="E8" s="17"/>
      <c r="F8" s="12" t="s">
        <v>37</v>
      </c>
      <c r="G8" s="17"/>
      <c r="H8" s="6"/>
      <c r="I8" s="13"/>
      <c r="J8" s="6"/>
      <c r="K8" s="13"/>
      <c r="L8" s="12" t="s">
        <v>8</v>
      </c>
      <c r="M8" s="13"/>
      <c r="N8" s="6"/>
    </row>
    <row r="9" spans="2:14" ht="18">
      <c r="B9" s="7" t="s">
        <v>5</v>
      </c>
      <c r="C9" s="17"/>
      <c r="D9" s="20" t="s">
        <v>6</v>
      </c>
      <c r="E9" s="17"/>
      <c r="F9" s="15" t="s">
        <v>39</v>
      </c>
      <c r="G9" s="17"/>
      <c r="H9" s="15" t="s">
        <v>7</v>
      </c>
      <c r="I9" s="13"/>
      <c r="J9" s="15" t="s">
        <v>33</v>
      </c>
      <c r="K9" s="13"/>
      <c r="L9" s="12" t="s">
        <v>14</v>
      </c>
      <c r="M9" s="13"/>
      <c r="N9" s="6"/>
    </row>
    <row r="10" spans="1:13" ht="18">
      <c r="A10" s="15" t="s">
        <v>15</v>
      </c>
      <c r="B10" s="7" t="s">
        <v>10</v>
      </c>
      <c r="C10" s="17"/>
      <c r="D10" s="21" t="s">
        <v>11</v>
      </c>
      <c r="E10" s="17"/>
      <c r="F10" s="12" t="s">
        <v>12</v>
      </c>
      <c r="G10" s="17"/>
      <c r="H10" s="15" t="s">
        <v>13</v>
      </c>
      <c r="I10" s="13"/>
      <c r="J10" s="15" t="s">
        <v>46</v>
      </c>
      <c r="K10" s="13"/>
      <c r="L10" s="21" t="s">
        <v>40</v>
      </c>
      <c r="M10" s="13"/>
    </row>
    <row r="11" spans="1:13" ht="18">
      <c r="A11" s="15" t="s">
        <v>22</v>
      </c>
      <c r="B11" s="21" t="s">
        <v>17</v>
      </c>
      <c r="C11" s="22"/>
      <c r="D11" s="23" t="s">
        <v>18</v>
      </c>
      <c r="E11" s="22"/>
      <c r="F11" s="24" t="s">
        <v>19</v>
      </c>
      <c r="G11" s="17"/>
      <c r="H11" s="15" t="s">
        <v>20</v>
      </c>
      <c r="I11" s="13"/>
      <c r="J11" s="21" t="s">
        <v>9</v>
      </c>
      <c r="K11" s="13"/>
      <c r="L11" s="12" t="s">
        <v>21</v>
      </c>
      <c r="M11" s="13"/>
    </row>
    <row r="12" spans="3:13" ht="18">
      <c r="C12" s="66"/>
      <c r="E12" s="66"/>
      <c r="G12" s="66"/>
      <c r="I12" s="66"/>
      <c r="K12" s="66"/>
      <c r="M12" s="66"/>
    </row>
    <row r="13" spans="1:13" ht="18">
      <c r="A13" s="6" t="s">
        <v>53</v>
      </c>
      <c r="B13" s="25">
        <v>155723</v>
      </c>
      <c r="C13" s="22"/>
      <c r="D13" s="25">
        <v>-29754</v>
      </c>
      <c r="E13" s="22"/>
      <c r="F13" s="26">
        <v>-0.191</v>
      </c>
      <c r="G13" s="17"/>
      <c r="H13" s="26">
        <v>0.909</v>
      </c>
      <c r="I13" s="17"/>
      <c r="J13" s="26">
        <v>0.282</v>
      </c>
      <c r="K13" s="17"/>
      <c r="L13" s="56"/>
      <c r="M13" s="17"/>
    </row>
    <row r="14" spans="1:13" ht="18">
      <c r="A14" s="6" t="s">
        <v>52</v>
      </c>
      <c r="B14" s="25">
        <v>20898404</v>
      </c>
      <c r="C14" s="22"/>
      <c r="D14" s="25">
        <v>653666</v>
      </c>
      <c r="E14" s="22"/>
      <c r="F14" s="26">
        <v>0.031</v>
      </c>
      <c r="G14" s="17"/>
      <c r="H14" s="26">
        <v>0.814</v>
      </c>
      <c r="I14" s="17"/>
      <c r="J14" s="26">
        <v>0.155</v>
      </c>
      <c r="K14" s="17"/>
      <c r="L14" s="56"/>
      <c r="M14" s="17"/>
    </row>
    <row r="15" spans="1:13" ht="18">
      <c r="A15" s="6" t="s">
        <v>50</v>
      </c>
      <c r="B15" s="25">
        <v>34464905</v>
      </c>
      <c r="C15" s="22"/>
      <c r="D15" s="25">
        <v>2166834</v>
      </c>
      <c r="E15" s="22"/>
      <c r="F15" s="26">
        <v>0.063</v>
      </c>
      <c r="G15" s="17"/>
      <c r="H15" s="26">
        <v>0.837</v>
      </c>
      <c r="I15" s="17"/>
      <c r="J15" s="26">
        <v>0.057</v>
      </c>
      <c r="K15" s="17"/>
      <c r="L15" s="26">
        <v>0.043</v>
      </c>
      <c r="M15" s="17"/>
    </row>
    <row r="16" spans="1:13" ht="18">
      <c r="A16" s="6" t="s">
        <v>54</v>
      </c>
      <c r="B16" s="25">
        <v>332596</v>
      </c>
      <c r="C16" s="22"/>
      <c r="D16" s="25">
        <v>77590</v>
      </c>
      <c r="E16" s="22"/>
      <c r="F16" s="26">
        <v>0.233</v>
      </c>
      <c r="G16" s="17"/>
      <c r="H16" s="26">
        <v>0.603</v>
      </c>
      <c r="I16" s="17"/>
      <c r="J16" s="26">
        <v>0.164</v>
      </c>
      <c r="K16" s="17"/>
      <c r="L16" s="56"/>
      <c r="M16" s="17"/>
    </row>
    <row r="17" spans="1:13" ht="18">
      <c r="A17" s="6" t="s">
        <v>48</v>
      </c>
      <c r="B17" s="25">
        <v>2915804</v>
      </c>
      <c r="C17" s="22"/>
      <c r="D17" s="25">
        <v>95885</v>
      </c>
      <c r="E17" s="22"/>
      <c r="F17" s="26">
        <v>0.033</v>
      </c>
      <c r="G17" s="17"/>
      <c r="H17" s="26">
        <v>0.9</v>
      </c>
      <c r="I17" s="17"/>
      <c r="J17" s="26">
        <v>0.044</v>
      </c>
      <c r="K17" s="17"/>
      <c r="L17" s="26">
        <v>0.024</v>
      </c>
      <c r="M17" s="17"/>
    </row>
    <row r="18" spans="1:13" ht="18">
      <c r="A18" s="6" t="s">
        <v>49</v>
      </c>
      <c r="B18" s="25">
        <v>13810646</v>
      </c>
      <c r="C18" s="22"/>
      <c r="D18" s="25">
        <v>231780</v>
      </c>
      <c r="E18" s="22"/>
      <c r="F18" s="26">
        <v>0.017</v>
      </c>
      <c r="G18" s="17">
        <v>6.3</v>
      </c>
      <c r="H18" s="26">
        <v>0.734</v>
      </c>
      <c r="I18" s="17"/>
      <c r="J18" s="26">
        <v>0.238</v>
      </c>
      <c r="K18" s="17"/>
      <c r="L18" s="26">
        <v>0.012</v>
      </c>
      <c r="M18" s="17"/>
    </row>
    <row r="19" spans="1:13" ht="18">
      <c r="A19" s="6" t="s">
        <v>51</v>
      </c>
      <c r="B19" s="25">
        <v>15296819</v>
      </c>
      <c r="C19" s="22"/>
      <c r="D19" s="25">
        <v>409110</v>
      </c>
      <c r="E19" s="22"/>
      <c r="F19" s="26">
        <v>0.027</v>
      </c>
      <c r="G19" s="17"/>
      <c r="H19" s="26">
        <v>0.738</v>
      </c>
      <c r="I19" s="17"/>
      <c r="J19" s="26">
        <v>0.235</v>
      </c>
      <c r="K19" s="17"/>
      <c r="L19" s="56"/>
      <c r="M19" s="17"/>
    </row>
    <row r="20" spans="3:14" ht="6.75" customHeight="1">
      <c r="C20" s="22"/>
      <c r="E20" s="22"/>
      <c r="G20" s="22"/>
      <c r="I20" s="22"/>
      <c r="K20" s="17"/>
      <c r="M20" s="17"/>
      <c r="N20" s="6"/>
    </row>
    <row r="21" spans="1:14" ht="18" customHeight="1">
      <c r="A21" s="15" t="s">
        <v>55</v>
      </c>
      <c r="B21" s="27">
        <f>SUM(B13:B19)</f>
        <v>87874897</v>
      </c>
      <c r="C21" s="22"/>
      <c r="D21" s="27">
        <f>SUM(D13:D19)</f>
        <v>3605111</v>
      </c>
      <c r="E21" s="22"/>
      <c r="F21" s="4" t="s">
        <v>56</v>
      </c>
      <c r="G21" s="22"/>
      <c r="I21" s="22"/>
      <c r="K21" s="17"/>
      <c r="M21" s="17"/>
      <c r="N21" s="6"/>
    </row>
    <row r="22" spans="1:14" ht="18">
      <c r="A22" s="12" t="s">
        <v>29</v>
      </c>
      <c r="B22" s="27">
        <v>13810646</v>
      </c>
      <c r="C22" s="22"/>
      <c r="D22" s="27">
        <v>231780</v>
      </c>
      <c r="E22" s="22"/>
      <c r="F22" s="28" t="s">
        <v>57</v>
      </c>
      <c r="G22" s="22"/>
      <c r="H22" s="28" t="s">
        <v>58</v>
      </c>
      <c r="I22" s="22"/>
      <c r="J22" s="28" t="s">
        <v>59</v>
      </c>
      <c r="K22" s="17"/>
      <c r="L22" s="64" t="s">
        <v>60</v>
      </c>
      <c r="M22" s="17"/>
      <c r="N22" s="6"/>
    </row>
    <row r="23" spans="1:13" ht="18">
      <c r="A23" s="12" t="s">
        <v>30</v>
      </c>
      <c r="B23" s="27">
        <f>SUM(B13:B19)/7</f>
        <v>12553556.714285715</v>
      </c>
      <c r="C23" s="22"/>
      <c r="D23" s="27">
        <f>SUM(D13:D19)/7</f>
        <v>515015.85714285716</v>
      </c>
      <c r="E23" s="22"/>
      <c r="F23" s="28"/>
      <c r="G23" s="22"/>
      <c r="H23" s="28"/>
      <c r="I23" s="22"/>
      <c r="J23" s="28"/>
      <c r="K23" s="17"/>
      <c r="L23" s="28"/>
      <c r="M23" s="17"/>
    </row>
    <row r="24" spans="2:8" ht="18.75">
      <c r="B24" s="29"/>
      <c r="D24" s="29"/>
      <c r="F24" s="30"/>
      <c r="H24" s="28"/>
    </row>
    <row r="25" spans="4:8" ht="18">
      <c r="D25" s="27"/>
      <c r="F25" s="26"/>
      <c r="H25" s="28"/>
    </row>
    <row r="26" spans="4:8" s="32" customFormat="1" ht="18.75" thickBot="1">
      <c r="D26" s="33"/>
      <c r="F26" s="65"/>
      <c r="H26" s="34"/>
    </row>
    <row r="27" spans="2:13" ht="18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3:13" ht="18">
      <c r="C28" s="6"/>
      <c r="D28" s="8" t="s">
        <v>1</v>
      </c>
      <c r="E28" s="6"/>
      <c r="F28" s="6"/>
      <c r="G28" s="9"/>
      <c r="H28" s="9"/>
      <c r="I28" s="9"/>
      <c r="J28" s="6"/>
      <c r="K28" s="6"/>
      <c r="L28" s="6"/>
      <c r="M28" s="6"/>
    </row>
    <row r="29" spans="3:13" ht="18">
      <c r="C29" s="6"/>
      <c r="D29" s="6"/>
      <c r="E29" s="9" t="s">
        <v>41</v>
      </c>
      <c r="F29" s="6"/>
      <c r="G29" s="9"/>
      <c r="H29" s="9"/>
      <c r="I29" s="9"/>
      <c r="J29" s="6"/>
      <c r="K29" s="6"/>
      <c r="L29" s="6"/>
      <c r="M29" s="6"/>
    </row>
    <row r="30" spans="2:14" ht="18">
      <c r="B30" s="6" t="s">
        <v>2</v>
      </c>
      <c r="C30" s="6"/>
      <c r="D30" s="6"/>
      <c r="E30" s="6"/>
      <c r="F30" s="6"/>
      <c r="G30" s="9"/>
      <c r="H30" s="9"/>
      <c r="I30" s="9"/>
      <c r="J30" s="6"/>
      <c r="K30" s="6"/>
      <c r="L30" s="6"/>
      <c r="M30" s="6"/>
      <c r="N30" s="6"/>
    </row>
    <row r="31" spans="2:14" ht="18">
      <c r="B31" s="9"/>
      <c r="C31" s="6"/>
      <c r="D31" s="6"/>
      <c r="E31" s="6"/>
      <c r="F31" s="6"/>
      <c r="G31" s="9"/>
      <c r="H31" s="9"/>
      <c r="I31" s="9"/>
      <c r="J31" s="6"/>
      <c r="K31" s="6"/>
      <c r="L31" s="6"/>
      <c r="M31" s="6"/>
      <c r="N31" s="6"/>
    </row>
    <row r="32" spans="2:14" ht="20.25">
      <c r="B32" s="11" t="s">
        <v>3</v>
      </c>
      <c r="C32" s="17"/>
      <c r="D32" s="11" t="s">
        <v>3</v>
      </c>
      <c r="E32" s="17"/>
      <c r="F32" s="11" t="s">
        <v>3</v>
      </c>
      <c r="G32" s="17"/>
      <c r="H32" s="11" t="s">
        <v>3</v>
      </c>
      <c r="I32" s="17"/>
      <c r="J32" s="11" t="s">
        <v>3</v>
      </c>
      <c r="K32" s="17"/>
      <c r="L32" s="11" t="s">
        <v>3</v>
      </c>
      <c r="M32" s="13"/>
      <c r="N32" s="6"/>
    </row>
    <row r="33" spans="2:14" ht="18">
      <c r="B33" s="12" t="s">
        <v>36</v>
      </c>
      <c r="C33" s="66"/>
      <c r="D33" s="4" t="s">
        <v>37</v>
      </c>
      <c r="E33" s="66"/>
      <c r="G33" s="66"/>
      <c r="I33" s="66"/>
      <c r="K33" s="66"/>
      <c r="L33" s="12" t="s">
        <v>4</v>
      </c>
      <c r="M33" s="13"/>
      <c r="N33" s="6"/>
    </row>
    <row r="34" spans="2:14" ht="18">
      <c r="B34" s="16" t="s">
        <v>19</v>
      </c>
      <c r="C34" s="17"/>
      <c r="D34" s="12" t="s">
        <v>38</v>
      </c>
      <c r="E34" s="17"/>
      <c r="F34" s="12" t="s">
        <v>37</v>
      </c>
      <c r="G34" s="17"/>
      <c r="H34" s="6"/>
      <c r="I34" s="13"/>
      <c r="J34" s="6"/>
      <c r="K34" s="13"/>
      <c r="L34" s="12" t="s">
        <v>8</v>
      </c>
      <c r="M34" s="13"/>
      <c r="N34" s="6"/>
    </row>
    <row r="35" spans="2:14" ht="18">
      <c r="B35" s="7" t="s">
        <v>5</v>
      </c>
      <c r="C35" s="17"/>
      <c r="D35" s="20" t="s">
        <v>6</v>
      </c>
      <c r="E35" s="17"/>
      <c r="F35" s="15" t="s">
        <v>39</v>
      </c>
      <c r="G35" s="17"/>
      <c r="H35" s="15" t="s">
        <v>7</v>
      </c>
      <c r="I35" s="13"/>
      <c r="J35" s="6"/>
      <c r="K35" s="13"/>
      <c r="L35" s="12" t="s">
        <v>14</v>
      </c>
      <c r="M35" s="13"/>
      <c r="N35" s="6"/>
    </row>
    <row r="36" spans="1:14" ht="18">
      <c r="A36" s="15" t="s">
        <v>15</v>
      </c>
      <c r="B36" s="7" t="s">
        <v>10</v>
      </c>
      <c r="C36" s="17"/>
      <c r="D36" s="21" t="s">
        <v>11</v>
      </c>
      <c r="E36" s="17"/>
      <c r="F36" s="12" t="s">
        <v>12</v>
      </c>
      <c r="G36" s="17"/>
      <c r="H36" s="15" t="s">
        <v>13</v>
      </c>
      <c r="I36" s="13"/>
      <c r="J36" s="15" t="s">
        <v>33</v>
      </c>
      <c r="K36" s="13"/>
      <c r="L36" s="21" t="s">
        <v>40</v>
      </c>
      <c r="M36" s="13"/>
      <c r="N36" s="15"/>
    </row>
    <row r="37" spans="1:14" ht="18">
      <c r="A37" s="15" t="s">
        <v>22</v>
      </c>
      <c r="B37" s="21" t="s">
        <v>17</v>
      </c>
      <c r="C37" s="22"/>
      <c r="D37" s="23" t="s">
        <v>18</v>
      </c>
      <c r="E37" s="22"/>
      <c r="F37" s="24" t="s">
        <v>19</v>
      </c>
      <c r="G37" s="17"/>
      <c r="H37" s="15" t="s">
        <v>20</v>
      </c>
      <c r="I37" s="13"/>
      <c r="J37" s="21" t="s">
        <v>9</v>
      </c>
      <c r="K37" s="13"/>
      <c r="L37" s="12" t="s">
        <v>21</v>
      </c>
      <c r="M37" s="13"/>
      <c r="N37" s="15"/>
    </row>
    <row r="38" spans="2:14" ht="18">
      <c r="B38" s="19"/>
      <c r="C38" s="22"/>
      <c r="D38" s="36"/>
      <c r="E38" s="22"/>
      <c r="F38" s="38"/>
      <c r="G38" s="17"/>
      <c r="H38" s="6"/>
      <c r="I38" s="13"/>
      <c r="J38" s="6"/>
      <c r="K38" s="13"/>
      <c r="L38" s="6"/>
      <c r="M38" s="13"/>
      <c r="N38" s="6"/>
    </row>
    <row r="39" spans="1:14" ht="18">
      <c r="A39" s="6" t="s">
        <v>52</v>
      </c>
      <c r="B39" s="47">
        <v>13505049</v>
      </c>
      <c r="C39" s="49"/>
      <c r="D39" s="36">
        <v>696238</v>
      </c>
      <c r="E39" s="49"/>
      <c r="F39" s="43">
        <v>0.052</v>
      </c>
      <c r="G39" s="49"/>
      <c r="H39" s="44">
        <v>0.799</v>
      </c>
      <c r="I39" s="13"/>
      <c r="J39" s="44">
        <v>0.149</v>
      </c>
      <c r="K39" s="13"/>
      <c r="L39" s="57"/>
      <c r="M39" s="13"/>
      <c r="N39" s="6"/>
    </row>
    <row r="40" spans="1:14" ht="18">
      <c r="A40" s="6" t="s">
        <v>50</v>
      </c>
      <c r="B40" s="39">
        <v>28827711</v>
      </c>
      <c r="C40" s="22"/>
      <c r="D40" s="41">
        <v>1631962</v>
      </c>
      <c r="E40" s="22"/>
      <c r="F40" s="43">
        <v>0.057</v>
      </c>
      <c r="G40" s="17"/>
      <c r="H40" s="44">
        <v>0.862</v>
      </c>
      <c r="I40" s="13"/>
      <c r="J40" s="44">
        <v>0.043</v>
      </c>
      <c r="K40" s="13"/>
      <c r="L40" s="45">
        <v>0.038</v>
      </c>
      <c r="M40" s="13"/>
      <c r="N40" s="6"/>
    </row>
    <row r="41" spans="1:14" ht="18">
      <c r="A41" s="3" t="s">
        <v>61</v>
      </c>
      <c r="B41" s="50">
        <v>10495743</v>
      </c>
      <c r="C41" s="17"/>
      <c r="D41" s="36">
        <v>695642</v>
      </c>
      <c r="E41" s="17"/>
      <c r="F41" s="43">
        <v>0.066</v>
      </c>
      <c r="G41" s="17"/>
      <c r="H41" s="44">
        <v>0.683</v>
      </c>
      <c r="I41" s="13"/>
      <c r="J41" s="44">
        <v>0.251</v>
      </c>
      <c r="K41" s="13"/>
      <c r="L41" s="57"/>
      <c r="M41" s="13"/>
      <c r="N41" s="6"/>
    </row>
    <row r="42" spans="1:14" ht="18">
      <c r="A42" s="3" t="s">
        <v>62</v>
      </c>
      <c r="B42" s="39">
        <v>2433496</v>
      </c>
      <c r="C42" s="22"/>
      <c r="D42" s="41">
        <v>106400</v>
      </c>
      <c r="E42" s="22"/>
      <c r="F42" s="43">
        <v>0.044</v>
      </c>
      <c r="G42" s="17"/>
      <c r="H42" s="44">
        <v>0.9</v>
      </c>
      <c r="I42" s="13"/>
      <c r="J42" s="44">
        <v>0.027</v>
      </c>
      <c r="K42" s="13"/>
      <c r="L42" s="45">
        <v>0.029</v>
      </c>
      <c r="M42" s="13"/>
      <c r="N42" s="6"/>
    </row>
    <row r="43" spans="1:14" ht="18">
      <c r="A43" s="3" t="s">
        <v>49</v>
      </c>
      <c r="B43" s="39">
        <v>11999645</v>
      </c>
      <c r="C43" s="22"/>
      <c r="D43" s="41">
        <v>-15089</v>
      </c>
      <c r="E43" s="22"/>
      <c r="F43" s="43">
        <v>-0.001</v>
      </c>
      <c r="G43" s="17"/>
      <c r="H43" s="44">
        <v>0.765</v>
      </c>
      <c r="I43" s="13"/>
      <c r="J43" s="44">
        <v>0.235</v>
      </c>
      <c r="K43" s="13"/>
      <c r="L43" s="45">
        <v>0.001</v>
      </c>
      <c r="M43" s="13"/>
      <c r="N43" s="6"/>
    </row>
    <row r="44" spans="1:14" ht="18">
      <c r="A44" s="6" t="s">
        <v>51</v>
      </c>
      <c r="B44" s="47">
        <v>14314617</v>
      </c>
      <c r="C44" s="22"/>
      <c r="D44" s="36">
        <v>-1118971</v>
      </c>
      <c r="E44" s="22"/>
      <c r="F44" s="43">
        <v>-0.078</v>
      </c>
      <c r="G44" s="17"/>
      <c r="H44" s="44">
        <v>0.782</v>
      </c>
      <c r="I44" s="13"/>
      <c r="J44" s="44">
        <v>0.296</v>
      </c>
      <c r="K44" s="13"/>
      <c r="L44" s="57"/>
      <c r="M44" s="13"/>
      <c r="N44" s="6"/>
    </row>
    <row r="45" spans="2:14" ht="9.75" customHeight="1">
      <c r="B45" s="6"/>
      <c r="C45" s="22"/>
      <c r="D45" s="6"/>
      <c r="E45" s="22"/>
      <c r="F45" s="6"/>
      <c r="G45" s="17"/>
      <c r="H45" s="6"/>
      <c r="I45" s="13"/>
      <c r="J45" s="6"/>
      <c r="K45" s="13"/>
      <c r="L45" s="48"/>
      <c r="M45" s="13"/>
      <c r="N45" s="6"/>
    </row>
    <row r="46" spans="1:14" ht="17.25" customHeight="1">
      <c r="A46" s="15" t="s">
        <v>55</v>
      </c>
      <c r="B46" s="27">
        <f>SUM(B39:B44)</f>
        <v>81576261</v>
      </c>
      <c r="C46" s="22"/>
      <c r="D46" s="27">
        <f>SUM(D39:D44)</f>
        <v>1996182</v>
      </c>
      <c r="E46" s="22"/>
      <c r="F46" s="4" t="s">
        <v>63</v>
      </c>
      <c r="G46" s="17"/>
      <c r="H46" s="6"/>
      <c r="I46" s="13"/>
      <c r="J46" s="6"/>
      <c r="K46" s="13"/>
      <c r="L46" s="48"/>
      <c r="M46" s="13"/>
      <c r="N46" s="6"/>
    </row>
    <row r="47" spans="1:14" ht="18">
      <c r="A47" s="12" t="s">
        <v>29</v>
      </c>
      <c r="B47" s="27">
        <v>12752347</v>
      </c>
      <c r="C47" s="22"/>
      <c r="D47" s="27">
        <v>401021</v>
      </c>
      <c r="E47" s="22"/>
      <c r="F47" s="28" t="s">
        <v>64</v>
      </c>
      <c r="G47" s="17"/>
      <c r="H47" s="28" t="s">
        <v>65</v>
      </c>
      <c r="I47" s="13"/>
      <c r="J47" s="28" t="s">
        <v>66</v>
      </c>
      <c r="K47" s="13"/>
      <c r="L47" s="28" t="s">
        <v>67</v>
      </c>
      <c r="M47" s="13"/>
      <c r="N47" s="6"/>
    </row>
    <row r="48" spans="1:14" ht="18">
      <c r="A48" s="12" t="s">
        <v>30</v>
      </c>
      <c r="B48" s="27">
        <f>SUM(B39:B44)/6</f>
        <v>13596043.5</v>
      </c>
      <c r="C48" s="22"/>
      <c r="D48" s="27">
        <f>SUM(D39:D44)/6</f>
        <v>332697</v>
      </c>
      <c r="E48" s="22"/>
      <c r="F48" s="28"/>
      <c r="G48" s="17"/>
      <c r="H48" s="28"/>
      <c r="I48" s="13"/>
      <c r="J48" s="28"/>
      <c r="K48" s="13"/>
      <c r="L48" s="28"/>
      <c r="M48" s="13"/>
      <c r="N48" s="6"/>
    </row>
    <row r="49" spans="2:14" ht="18.75">
      <c r="B49" s="29"/>
      <c r="D49" s="29"/>
      <c r="E49" s="36"/>
      <c r="F49" s="30"/>
      <c r="G49" s="9"/>
      <c r="H49" s="6"/>
      <c r="I49" s="6"/>
      <c r="J49" s="6"/>
      <c r="K49" s="6"/>
      <c r="L49" s="6"/>
      <c r="M49" s="6"/>
      <c r="N49" s="6"/>
    </row>
    <row r="50" spans="2:14" ht="18">
      <c r="B50" s="53"/>
      <c r="C50" s="36"/>
      <c r="E50" s="36"/>
      <c r="F50" s="38"/>
      <c r="G50" s="9"/>
      <c r="H50" s="6"/>
      <c r="I50" s="6"/>
      <c r="J50" s="6"/>
      <c r="K50" s="6"/>
      <c r="L50" s="6"/>
      <c r="M50" s="6"/>
      <c r="N50" s="6"/>
    </row>
    <row r="51" spans="2:14" ht="18.75">
      <c r="B51" s="53"/>
      <c r="C51" s="36"/>
      <c r="D51" s="36" t="s">
        <v>68</v>
      </c>
      <c r="E51" s="36"/>
      <c r="F51" s="38"/>
      <c r="G51" s="9"/>
      <c r="H51" s="54"/>
      <c r="I51" s="6"/>
      <c r="J51" s="6"/>
      <c r="K51" s="6"/>
      <c r="L51" s="6"/>
      <c r="M51" s="6"/>
      <c r="N51" s="6"/>
    </row>
    <row r="52" spans="2:29" ht="18">
      <c r="B52" s="9"/>
      <c r="C52" s="9"/>
      <c r="D52" s="36" t="s">
        <v>69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16" ht="18.75" thickBo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9" ht="18">
      <c r="B59" s="4"/>
    </row>
  </sheetData>
  <printOptions gridLines="1"/>
  <pageMargins left="0.75" right="0.75" top="1" bottom="1" header="0.5" footer="0.5"/>
  <pageSetup fitToHeight="1" fitToWidth="1" horizontalDpi="600" verticalDpi="600" orientation="landscape" scale="51" r:id="rId1"/>
  <headerFooter alignWithMargins="0">
    <oddFooter>&amp;LPrepared by Ted Johnson
DMAP-DSU on 2/23/11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Moss</dc:creator>
  <cp:keywords/>
  <dc:description/>
  <cp:lastModifiedBy>DHS-OIS-NDS</cp:lastModifiedBy>
  <cp:lastPrinted>2011-03-02T22:21:14Z</cp:lastPrinted>
  <dcterms:created xsi:type="dcterms:W3CDTF">2004-01-05T16:02:37Z</dcterms:created>
  <dcterms:modified xsi:type="dcterms:W3CDTF">2011-03-02T22:22:52Z</dcterms:modified>
  <cp:category/>
  <cp:version/>
  <cp:contentType/>
  <cp:contentStatus/>
</cp:coreProperties>
</file>